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" yWindow="48" windowWidth="19056" windowHeight="11820" firstSheet="6" activeTab="10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январь" sheetId="17" r:id="rId7"/>
    <sheet name="март" sheetId="18" r:id="rId8"/>
    <sheet name="апрель" sheetId="19" r:id="rId9"/>
    <sheet name="май" sheetId="20" r:id="rId10"/>
    <sheet name="Июнь" sheetId="21" r:id="rId11"/>
  </sheets>
  <calcPr calcId="125725"/>
</workbook>
</file>

<file path=xl/calcChain.xml><?xml version="1.0" encoding="utf-8"?>
<calcChain xmlns="http://schemas.openxmlformats.org/spreadsheetml/2006/main">
  <c r="AD64" i="21"/>
  <c r="AE86"/>
  <c r="AD86"/>
  <c r="AF81"/>
  <c r="AE80"/>
  <c r="AD80"/>
  <c r="AC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E79"/>
  <c r="AD79"/>
  <c r="AC79"/>
  <c r="AA79"/>
  <c r="Z79"/>
  <c r="G79"/>
  <c r="F79"/>
  <c r="E79"/>
  <c r="D79"/>
  <c r="AE78"/>
  <c r="AD78"/>
  <c r="AC78"/>
  <c r="AA78"/>
  <c r="Z78"/>
  <c r="Y78"/>
  <c r="W78"/>
  <c r="U78"/>
  <c r="S78"/>
  <c r="Q78"/>
  <c r="O78"/>
  <c r="N78"/>
  <c r="M78"/>
  <c r="K78"/>
  <c r="I78"/>
  <c r="G78"/>
  <c r="F78"/>
  <c r="E78"/>
  <c r="D78"/>
  <c r="AE77"/>
  <c r="AD77"/>
  <c r="AC77"/>
  <c r="AB77"/>
  <c r="AA77"/>
  <c r="Z77"/>
  <c r="Y77"/>
  <c r="W77"/>
  <c r="U77"/>
  <c r="S77"/>
  <c r="Q77"/>
  <c r="O77"/>
  <c r="N77"/>
  <c r="M77"/>
  <c r="K77"/>
  <c r="I77"/>
  <c r="G77"/>
  <c r="F77"/>
  <c r="E77"/>
  <c r="D77"/>
  <c r="AE76"/>
  <c r="AD76"/>
  <c r="Z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H63"/>
  <c r="H80" s="1"/>
  <c r="AC59"/>
  <c r="AC57" s="1"/>
  <c r="AB59"/>
  <c r="AB57" s="1"/>
  <c r="Y59"/>
  <c r="Y57" s="1"/>
  <c r="X59"/>
  <c r="W59"/>
  <c r="V59"/>
  <c r="V57" s="1"/>
  <c r="U59"/>
  <c r="U76" s="1"/>
  <c r="T59"/>
  <c r="Q59"/>
  <c r="Q57" s="1"/>
  <c r="P59"/>
  <c r="P57" s="1"/>
  <c r="M59"/>
  <c r="M76" s="1"/>
  <c r="L59"/>
  <c r="L57" s="1"/>
  <c r="K59"/>
  <c r="K76" s="1"/>
  <c r="J59"/>
  <c r="I59"/>
  <c r="H59"/>
  <c r="H57" s="1"/>
  <c r="G59"/>
  <c r="AE57"/>
  <c r="AD57"/>
  <c r="AA57"/>
  <c r="Z57"/>
  <c r="X57"/>
  <c r="W57"/>
  <c r="T57"/>
  <c r="S57"/>
  <c r="R57"/>
  <c r="O57"/>
  <c r="N57"/>
  <c r="K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R48"/>
  <c r="R43" s="1"/>
  <c r="Q48"/>
  <c r="P48"/>
  <c r="M48"/>
  <c r="L48"/>
  <c r="L43" s="1"/>
  <c r="K48"/>
  <c r="J48"/>
  <c r="I48"/>
  <c r="H48"/>
  <c r="AB47"/>
  <c r="AB45"/>
  <c r="AA45"/>
  <c r="AA76" s="1"/>
  <c r="X45"/>
  <c r="X43" s="1"/>
  <c r="V45"/>
  <c r="V43" s="1"/>
  <c r="T45"/>
  <c r="T43" s="1"/>
  <c r="Q45"/>
  <c r="Q76" s="1"/>
  <c r="P45"/>
  <c r="O45"/>
  <c r="O76" s="1"/>
  <c r="N45"/>
  <c r="N43" s="1"/>
  <c r="L45"/>
  <c r="J45"/>
  <c r="I45"/>
  <c r="H45"/>
  <c r="AE43"/>
  <c r="AD43"/>
  <c r="AC43"/>
  <c r="AB43"/>
  <c r="Z43"/>
  <c r="Y43"/>
  <c r="W43"/>
  <c r="U43"/>
  <c r="S43"/>
  <c r="Q43"/>
  <c r="M43"/>
  <c r="K43"/>
  <c r="I43"/>
  <c r="H43"/>
  <c r="G43"/>
  <c r="F43"/>
  <c r="X41"/>
  <c r="P41"/>
  <c r="AB40"/>
  <c r="X40"/>
  <c r="X78" s="1"/>
  <c r="V40"/>
  <c r="V78" s="1"/>
  <c r="T40"/>
  <c r="T78" s="1"/>
  <c r="R40"/>
  <c r="R78" s="1"/>
  <c r="P40"/>
  <c r="P78" s="1"/>
  <c r="L40"/>
  <c r="L78" s="1"/>
  <c r="J40"/>
  <c r="J78" s="1"/>
  <c r="H40"/>
  <c r="H78" s="1"/>
  <c r="X39"/>
  <c r="X77" s="1"/>
  <c r="V39"/>
  <c r="V77" s="1"/>
  <c r="T39"/>
  <c r="R39"/>
  <c r="R77" s="1"/>
  <c r="P39"/>
  <c r="P77" s="1"/>
  <c r="L39"/>
  <c r="J39"/>
  <c r="J77" s="1"/>
  <c r="H39"/>
  <c r="H77" s="1"/>
  <c r="AB38"/>
  <c r="AB36" s="1"/>
  <c r="X38"/>
  <c r="W38"/>
  <c r="W36" s="1"/>
  <c r="V38"/>
  <c r="T38"/>
  <c r="R38"/>
  <c r="P38"/>
  <c r="N38"/>
  <c r="N36" s="1"/>
  <c r="L38"/>
  <c r="J38"/>
  <c r="H38"/>
  <c r="H36" s="1"/>
  <c r="AE36"/>
  <c r="AD36"/>
  <c r="AC36"/>
  <c r="AA36"/>
  <c r="Z36"/>
  <c r="Y36"/>
  <c r="V36"/>
  <c r="U36"/>
  <c r="S36"/>
  <c r="R36"/>
  <c r="Q36"/>
  <c r="O36"/>
  <c r="M36"/>
  <c r="K36"/>
  <c r="I36"/>
  <c r="G36"/>
  <c r="F36"/>
  <c r="E3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80" s="1"/>
  <c r="AB27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C24"/>
  <c r="AC76" s="1"/>
  <c r="AB24"/>
  <c r="AB76" s="1"/>
  <c r="Y24"/>
  <c r="Y76" s="1"/>
  <c r="X24"/>
  <c r="X76" s="1"/>
  <c r="W24"/>
  <c r="V24"/>
  <c r="V76" s="1"/>
  <c r="T24"/>
  <c r="S24"/>
  <c r="S76" s="1"/>
  <c r="R24"/>
  <c r="R76" s="1"/>
  <c r="G24"/>
  <c r="G76" s="1"/>
  <c r="AE22"/>
  <c r="AD22"/>
  <c r="AC22"/>
  <c r="AB22"/>
  <c r="AA22"/>
  <c r="Z22"/>
  <c r="Y22"/>
  <c r="W22"/>
  <c r="U22"/>
  <c r="Q22"/>
  <c r="N22"/>
  <c r="M22"/>
  <c r="K22"/>
  <c r="I22"/>
  <c r="F22"/>
  <c r="T17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E75" s="1"/>
  <c r="E82" s="1"/>
  <c r="E85" s="1"/>
  <c r="D15"/>
  <c r="D75" s="1"/>
  <c r="D82" s="1"/>
  <c r="D85" s="1"/>
  <c r="G14"/>
  <c r="G80" s="1"/>
  <c r="P10"/>
  <c r="P76" s="1"/>
  <c r="N10"/>
  <c r="N8" s="1"/>
  <c r="L10"/>
  <c r="L76" s="1"/>
  <c r="J10"/>
  <c r="J76" s="1"/>
  <c r="H10"/>
  <c r="H76" s="1"/>
  <c r="AD8"/>
  <c r="AC8"/>
  <c r="AC75" s="1"/>
  <c r="AC82" s="1"/>
  <c r="AB8"/>
  <c r="AA8"/>
  <c r="Z8"/>
  <c r="Y8"/>
  <c r="Y75" s="1"/>
  <c r="Y82" s="1"/>
  <c r="X8"/>
  <c r="W8"/>
  <c r="V8"/>
  <c r="U8"/>
  <c r="T8"/>
  <c r="S8"/>
  <c r="R8"/>
  <c r="Q8"/>
  <c r="P8"/>
  <c r="O8"/>
  <c r="M8"/>
  <c r="K8"/>
  <c r="K75" s="1"/>
  <c r="K82" s="1"/>
  <c r="I8"/>
  <c r="G8"/>
  <c r="F8"/>
  <c r="AE86" i="20"/>
  <c r="AD86"/>
  <c r="AF81"/>
  <c r="AE80"/>
  <c r="AD80"/>
  <c r="AC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E79"/>
  <c r="AD79"/>
  <c r="AC79"/>
  <c r="AA79"/>
  <c r="Z79"/>
  <c r="G79"/>
  <c r="F79"/>
  <c r="E79"/>
  <c r="D79"/>
  <c r="AE78"/>
  <c r="AD78"/>
  <c r="AC78"/>
  <c r="AA78"/>
  <c r="Z78"/>
  <c r="Y78"/>
  <c r="X78"/>
  <c r="W78"/>
  <c r="U78"/>
  <c r="S78"/>
  <c r="Q78"/>
  <c r="P78"/>
  <c r="O78"/>
  <c r="N78"/>
  <c r="M78"/>
  <c r="K78"/>
  <c r="I78"/>
  <c r="G78"/>
  <c r="F78"/>
  <c r="E78"/>
  <c r="D78"/>
  <c r="AE77"/>
  <c r="AD77"/>
  <c r="AC77"/>
  <c r="AB77"/>
  <c r="AA77"/>
  <c r="Z77"/>
  <c r="Y77"/>
  <c r="X77"/>
  <c r="W77"/>
  <c r="U77"/>
  <c r="S77"/>
  <c r="Q77"/>
  <c r="P77"/>
  <c r="O77"/>
  <c r="N77"/>
  <c r="M77"/>
  <c r="K77"/>
  <c r="I77"/>
  <c r="G77"/>
  <c r="F77"/>
  <c r="E77"/>
  <c r="D77"/>
  <c r="AE76"/>
  <c r="AD76"/>
  <c r="AB76"/>
  <c r="Z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C59"/>
  <c r="AC57" s="1"/>
  <c r="AB59"/>
  <c r="Y59"/>
  <c r="Y57" s="1"/>
  <c r="X59"/>
  <c r="X57" s="1"/>
  <c r="W59"/>
  <c r="V59"/>
  <c r="U59"/>
  <c r="U76" s="1"/>
  <c r="T59"/>
  <c r="T57" s="1"/>
  <c r="Q59"/>
  <c r="Q57" s="1"/>
  <c r="P59"/>
  <c r="M59"/>
  <c r="M76" s="1"/>
  <c r="L59"/>
  <c r="L57" s="1"/>
  <c r="K59"/>
  <c r="K76" s="1"/>
  <c r="J59"/>
  <c r="I59"/>
  <c r="I57" s="1"/>
  <c r="H59"/>
  <c r="H57" s="1"/>
  <c r="G59"/>
  <c r="G76" s="1"/>
  <c r="AE57"/>
  <c r="AG57" s="1"/>
  <c r="AD57"/>
  <c r="AF57" s="1"/>
  <c r="AB57"/>
  <c r="AA57"/>
  <c r="Z57"/>
  <c r="W57"/>
  <c r="V57"/>
  <c r="S57"/>
  <c r="R57"/>
  <c r="P57"/>
  <c r="O57"/>
  <c r="N57"/>
  <c r="K57"/>
  <c r="J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R48"/>
  <c r="R43" s="1"/>
  <c r="Q48"/>
  <c r="Q43" s="1"/>
  <c r="P48"/>
  <c r="M48"/>
  <c r="L48"/>
  <c r="K48"/>
  <c r="J48"/>
  <c r="I48"/>
  <c r="H48"/>
  <c r="AB47"/>
  <c r="AB45"/>
  <c r="AA45"/>
  <c r="AA76" s="1"/>
  <c r="X45"/>
  <c r="V45"/>
  <c r="V43" s="1"/>
  <c r="T45"/>
  <c r="Q45"/>
  <c r="Q76" s="1"/>
  <c r="P45"/>
  <c r="O45"/>
  <c r="O76" s="1"/>
  <c r="N45"/>
  <c r="L45"/>
  <c r="J45"/>
  <c r="J43" s="1"/>
  <c r="I45"/>
  <c r="I76" s="1"/>
  <c r="H45"/>
  <c r="AE43"/>
  <c r="AG43" s="1"/>
  <c r="AD43"/>
  <c r="AC43"/>
  <c r="AB43"/>
  <c r="AA43"/>
  <c r="Z43"/>
  <c r="Y43"/>
  <c r="X43"/>
  <c r="W43"/>
  <c r="U43"/>
  <c r="T43"/>
  <c r="S43"/>
  <c r="P43"/>
  <c r="O43"/>
  <c r="N43"/>
  <c r="M43"/>
  <c r="L43"/>
  <c r="K43"/>
  <c r="H43"/>
  <c r="G43"/>
  <c r="F43"/>
  <c r="X41"/>
  <c r="P41"/>
  <c r="AB40"/>
  <c r="AB78" s="1"/>
  <c r="X40"/>
  <c r="V40"/>
  <c r="V78" s="1"/>
  <c r="T40"/>
  <c r="T78" s="1"/>
  <c r="R40"/>
  <c r="R78" s="1"/>
  <c r="P40"/>
  <c r="L40"/>
  <c r="L78" s="1"/>
  <c r="J40"/>
  <c r="J78" s="1"/>
  <c r="H40"/>
  <c r="H78" s="1"/>
  <c r="X39"/>
  <c r="V39"/>
  <c r="V77" s="1"/>
  <c r="T39"/>
  <c r="T36" s="1"/>
  <c r="R39"/>
  <c r="R36" s="1"/>
  <c r="P39"/>
  <c r="L39"/>
  <c r="L77" s="1"/>
  <c r="J39"/>
  <c r="J36" s="1"/>
  <c r="H39"/>
  <c r="H77" s="1"/>
  <c r="AB38"/>
  <c r="X38"/>
  <c r="W38"/>
  <c r="W36" s="1"/>
  <c r="V38"/>
  <c r="V36" s="1"/>
  <c r="T38"/>
  <c r="R38"/>
  <c r="P38"/>
  <c r="P36" s="1"/>
  <c r="N38"/>
  <c r="N36" s="1"/>
  <c r="L38"/>
  <c r="J38"/>
  <c r="H38"/>
  <c r="H36" s="1"/>
  <c r="AE36"/>
  <c r="AD36"/>
  <c r="AC36"/>
  <c r="AB36"/>
  <c r="AA36"/>
  <c r="Z36"/>
  <c r="Y36"/>
  <c r="X36"/>
  <c r="U36"/>
  <c r="S36"/>
  <c r="Q36"/>
  <c r="O36"/>
  <c r="M36"/>
  <c r="L36"/>
  <c r="K36"/>
  <c r="I36"/>
  <c r="G36"/>
  <c r="F36"/>
  <c r="E3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80" s="1"/>
  <c r="AB27"/>
  <c r="AB79" s="1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C24"/>
  <c r="AC76" s="1"/>
  <c r="AB24"/>
  <c r="Y24"/>
  <c r="Y76" s="1"/>
  <c r="X24"/>
  <c r="X76" s="1"/>
  <c r="W24"/>
  <c r="W76" s="1"/>
  <c r="V24"/>
  <c r="V76" s="1"/>
  <c r="T24"/>
  <c r="S24"/>
  <c r="S76" s="1"/>
  <c r="R24"/>
  <c r="R76" s="1"/>
  <c r="G24"/>
  <c r="AE22"/>
  <c r="AD22"/>
  <c r="AB22"/>
  <c r="AA22"/>
  <c r="Z22"/>
  <c r="Y22"/>
  <c r="X22"/>
  <c r="W22"/>
  <c r="V22"/>
  <c r="U22"/>
  <c r="T22"/>
  <c r="Q22"/>
  <c r="P22"/>
  <c r="O22"/>
  <c r="N22"/>
  <c r="M22"/>
  <c r="L22"/>
  <c r="K22"/>
  <c r="J22"/>
  <c r="I22"/>
  <c r="H22"/>
  <c r="G22"/>
  <c r="F22"/>
  <c r="T17"/>
  <c r="T76" s="1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E75" s="1"/>
  <c r="E82" s="1"/>
  <c r="E85" s="1"/>
  <c r="D15"/>
  <c r="D75" s="1"/>
  <c r="D82" s="1"/>
  <c r="D85" s="1"/>
  <c r="G14"/>
  <c r="G80" s="1"/>
  <c r="P10"/>
  <c r="N10"/>
  <c r="N76" s="1"/>
  <c r="L10"/>
  <c r="L76" s="1"/>
  <c r="J10"/>
  <c r="J76" s="1"/>
  <c r="H10"/>
  <c r="AG8"/>
  <c r="AD8"/>
  <c r="AF8" s="1"/>
  <c r="AC8"/>
  <c r="AB8"/>
  <c r="AB75" s="1"/>
  <c r="AB82" s="1"/>
  <c r="AA8"/>
  <c r="AA75" s="1"/>
  <c r="AA82" s="1"/>
  <c r="Z8"/>
  <c r="Z75" s="1"/>
  <c r="Z82" s="1"/>
  <c r="Y8"/>
  <c r="X8"/>
  <c r="X75" s="1"/>
  <c r="X82" s="1"/>
  <c r="W8"/>
  <c r="W75" s="1"/>
  <c r="W82" s="1"/>
  <c r="V8"/>
  <c r="U8"/>
  <c r="T8"/>
  <c r="T75" s="1"/>
  <c r="T82" s="1"/>
  <c r="S8"/>
  <c r="R8"/>
  <c r="Q8"/>
  <c r="P8"/>
  <c r="P75" s="1"/>
  <c r="P82" s="1"/>
  <c r="O8"/>
  <c r="O75" s="1"/>
  <c r="O82" s="1"/>
  <c r="N8"/>
  <c r="M8"/>
  <c r="K8"/>
  <c r="K75" s="1"/>
  <c r="K82" s="1"/>
  <c r="J8"/>
  <c r="J75" s="1"/>
  <c r="J82" s="1"/>
  <c r="I8"/>
  <c r="H8"/>
  <c r="G8"/>
  <c r="G75" s="1"/>
  <c r="G82" s="1"/>
  <c r="F8"/>
  <c r="F75" s="1"/>
  <c r="F82" s="1"/>
  <c r="AE86" i="19"/>
  <c r="AD86"/>
  <c r="AF81"/>
  <c r="AE80"/>
  <c r="AD80"/>
  <c r="AC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E79"/>
  <c r="AD79"/>
  <c r="AC79"/>
  <c r="AA79"/>
  <c r="Z79"/>
  <c r="G79"/>
  <c r="F79"/>
  <c r="E79"/>
  <c r="D79"/>
  <c r="AE78"/>
  <c r="AD78"/>
  <c r="AC78"/>
  <c r="AA78"/>
  <c r="Z78"/>
  <c r="Y78"/>
  <c r="W78"/>
  <c r="U78"/>
  <c r="S78"/>
  <c r="Q78"/>
  <c r="O78"/>
  <c r="N78"/>
  <c r="M78"/>
  <c r="K78"/>
  <c r="I78"/>
  <c r="G78"/>
  <c r="F78"/>
  <c r="E78"/>
  <c r="D78"/>
  <c r="AE77"/>
  <c r="AD77"/>
  <c r="AC77"/>
  <c r="AB77"/>
  <c r="AA77"/>
  <c r="Z77"/>
  <c r="Y77"/>
  <c r="W77"/>
  <c r="U77"/>
  <c r="S77"/>
  <c r="Q77"/>
  <c r="O77"/>
  <c r="N77"/>
  <c r="M77"/>
  <c r="K77"/>
  <c r="I77"/>
  <c r="G77"/>
  <c r="F77"/>
  <c r="E77"/>
  <c r="D77"/>
  <c r="AE76"/>
  <c r="AD76"/>
  <c r="Z76"/>
  <c r="K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C59"/>
  <c r="AC57" s="1"/>
  <c r="AB59"/>
  <c r="Y59"/>
  <c r="X59"/>
  <c r="X57" s="1"/>
  <c r="W59"/>
  <c r="V59"/>
  <c r="U59"/>
  <c r="U76" s="1"/>
  <c r="T59"/>
  <c r="T57" s="1"/>
  <c r="Q59"/>
  <c r="P59"/>
  <c r="M59"/>
  <c r="M76" s="1"/>
  <c r="L59"/>
  <c r="L57" s="1"/>
  <c r="K59"/>
  <c r="J59"/>
  <c r="I59"/>
  <c r="H59"/>
  <c r="H57" s="1"/>
  <c r="G59"/>
  <c r="AE57"/>
  <c r="AD57"/>
  <c r="AF57" s="1"/>
  <c r="AB57"/>
  <c r="AA57"/>
  <c r="Z57"/>
  <c r="Y57"/>
  <c r="W57"/>
  <c r="V57"/>
  <c r="U57"/>
  <c r="S57"/>
  <c r="R57"/>
  <c r="Q57"/>
  <c r="P57"/>
  <c r="O57"/>
  <c r="N57"/>
  <c r="M57"/>
  <c r="K57"/>
  <c r="J57"/>
  <c r="I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R48"/>
  <c r="R43" s="1"/>
  <c r="Q48"/>
  <c r="P48"/>
  <c r="M48"/>
  <c r="L48"/>
  <c r="K48"/>
  <c r="J48"/>
  <c r="I48"/>
  <c r="H48"/>
  <c r="AB47"/>
  <c r="AB45"/>
  <c r="AA45"/>
  <c r="AA76" s="1"/>
  <c r="X45"/>
  <c r="V45"/>
  <c r="T45"/>
  <c r="Q45"/>
  <c r="Q76" s="1"/>
  <c r="P45"/>
  <c r="O45"/>
  <c r="O76" s="1"/>
  <c r="N45"/>
  <c r="L45"/>
  <c r="J45"/>
  <c r="J43" s="1"/>
  <c r="I45"/>
  <c r="I76" s="1"/>
  <c r="H45"/>
  <c r="AE43"/>
  <c r="AG43" s="1"/>
  <c r="AD43"/>
  <c r="AC43"/>
  <c r="AB43"/>
  <c r="AA43"/>
  <c r="Z43"/>
  <c r="Y43"/>
  <c r="X43"/>
  <c r="W43"/>
  <c r="V43"/>
  <c r="U43"/>
  <c r="T43"/>
  <c r="S43"/>
  <c r="Q43"/>
  <c r="P43"/>
  <c r="O43"/>
  <c r="N43"/>
  <c r="M43"/>
  <c r="L43"/>
  <c r="K43"/>
  <c r="I43"/>
  <c r="H43"/>
  <c r="G43"/>
  <c r="F43"/>
  <c r="X41"/>
  <c r="P41"/>
  <c r="AB40"/>
  <c r="AB78" s="1"/>
  <c r="X40"/>
  <c r="X78" s="1"/>
  <c r="V40"/>
  <c r="V78" s="1"/>
  <c r="T40"/>
  <c r="T78" s="1"/>
  <c r="R40"/>
  <c r="R78" s="1"/>
  <c r="P40"/>
  <c r="P78" s="1"/>
  <c r="L40"/>
  <c r="L78" s="1"/>
  <c r="J40"/>
  <c r="J78" s="1"/>
  <c r="H40"/>
  <c r="H78" s="1"/>
  <c r="X39"/>
  <c r="X77" s="1"/>
  <c r="V39"/>
  <c r="V77" s="1"/>
  <c r="T39"/>
  <c r="T77" s="1"/>
  <c r="R39"/>
  <c r="R77" s="1"/>
  <c r="P39"/>
  <c r="P77" s="1"/>
  <c r="L39"/>
  <c r="L77" s="1"/>
  <c r="J39"/>
  <c r="J36" s="1"/>
  <c r="H39"/>
  <c r="H77" s="1"/>
  <c r="AB38"/>
  <c r="X38"/>
  <c r="W38"/>
  <c r="W36" s="1"/>
  <c r="V38"/>
  <c r="T38"/>
  <c r="R38"/>
  <c r="P38"/>
  <c r="P36" s="1"/>
  <c r="N38"/>
  <c r="L38"/>
  <c r="J38"/>
  <c r="H38"/>
  <c r="H36" s="1"/>
  <c r="AE36"/>
  <c r="AD36"/>
  <c r="AF36" s="1"/>
  <c r="AC36"/>
  <c r="AB36"/>
  <c r="AA36"/>
  <c r="Z36"/>
  <c r="Y36"/>
  <c r="X36"/>
  <c r="V36"/>
  <c r="U36"/>
  <c r="S36"/>
  <c r="R36"/>
  <c r="Q36"/>
  <c r="O36"/>
  <c r="N36"/>
  <c r="M36"/>
  <c r="L36"/>
  <c r="K36"/>
  <c r="I36"/>
  <c r="G36"/>
  <c r="F36"/>
  <c r="E36"/>
  <c r="AE29"/>
  <c r="AD29"/>
  <c r="AF29" s="1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80" s="1"/>
  <c r="AB27"/>
  <c r="AB79" s="1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C24"/>
  <c r="AC76" s="1"/>
  <c r="AB24"/>
  <c r="AB76" s="1"/>
  <c r="Y24"/>
  <c r="Y76" s="1"/>
  <c r="X24"/>
  <c r="X76" s="1"/>
  <c r="W24"/>
  <c r="W76" s="1"/>
  <c r="V24"/>
  <c r="V76" s="1"/>
  <c r="T24"/>
  <c r="S24"/>
  <c r="S76" s="1"/>
  <c r="R24"/>
  <c r="R76" s="1"/>
  <c r="G24"/>
  <c r="G76" s="1"/>
  <c r="AE22"/>
  <c r="AG22" s="1"/>
  <c r="AD22"/>
  <c r="AC22"/>
  <c r="AB22"/>
  <c r="AA22"/>
  <c r="Z22"/>
  <c r="Y22"/>
  <c r="X22"/>
  <c r="W22"/>
  <c r="V22"/>
  <c r="U22"/>
  <c r="T22"/>
  <c r="R22"/>
  <c r="Q22"/>
  <c r="P22"/>
  <c r="O22"/>
  <c r="N22"/>
  <c r="M22"/>
  <c r="L22"/>
  <c r="K22"/>
  <c r="J22"/>
  <c r="I22"/>
  <c r="H22"/>
  <c r="G22"/>
  <c r="F22"/>
  <c r="T17"/>
  <c r="T76" s="1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D75" s="1"/>
  <c r="D82" s="1"/>
  <c r="D85" s="1"/>
  <c r="G14"/>
  <c r="G80" s="1"/>
  <c r="P10"/>
  <c r="P76" s="1"/>
  <c r="N10"/>
  <c r="N76" s="1"/>
  <c r="L10"/>
  <c r="L76" s="1"/>
  <c r="J10"/>
  <c r="J76" s="1"/>
  <c r="H10"/>
  <c r="H76" s="1"/>
  <c r="AD8"/>
  <c r="AF8" s="1"/>
  <c r="AC8"/>
  <c r="AC75" s="1"/>
  <c r="AC82" s="1"/>
  <c r="AB8"/>
  <c r="AB75" s="1"/>
  <c r="AB82" s="1"/>
  <c r="AA8"/>
  <c r="AA75" s="1"/>
  <c r="AA82" s="1"/>
  <c r="Z8"/>
  <c r="Z75" s="1"/>
  <c r="Z82" s="1"/>
  <c r="Y8"/>
  <c r="Y75" s="1"/>
  <c r="Y82" s="1"/>
  <c r="X8"/>
  <c r="X75" s="1"/>
  <c r="X82" s="1"/>
  <c r="W8"/>
  <c r="W75" s="1"/>
  <c r="W82" s="1"/>
  <c r="V8"/>
  <c r="V75" s="1"/>
  <c r="V82" s="1"/>
  <c r="U8"/>
  <c r="U75" s="1"/>
  <c r="U82" s="1"/>
  <c r="T8"/>
  <c r="S8"/>
  <c r="R8"/>
  <c r="R75" s="1"/>
  <c r="R82" s="1"/>
  <c r="Q8"/>
  <c r="Q75" s="1"/>
  <c r="Q82" s="1"/>
  <c r="P8"/>
  <c r="P75" s="1"/>
  <c r="P82" s="1"/>
  <c r="O8"/>
  <c r="O75" s="1"/>
  <c r="O82" s="1"/>
  <c r="N8"/>
  <c r="N75" s="1"/>
  <c r="N82" s="1"/>
  <c r="M8"/>
  <c r="M75" s="1"/>
  <c r="M82" s="1"/>
  <c r="K8"/>
  <c r="K75" s="1"/>
  <c r="K82" s="1"/>
  <c r="J8"/>
  <c r="J75" s="1"/>
  <c r="J82" s="1"/>
  <c r="I8"/>
  <c r="H8"/>
  <c r="H75" s="1"/>
  <c r="H82" s="1"/>
  <c r="G8"/>
  <c r="G75" s="1"/>
  <c r="G82" s="1"/>
  <c r="F8"/>
  <c r="F75" s="1"/>
  <c r="F82" s="1"/>
  <c r="AC77" i="18"/>
  <c r="AD77"/>
  <c r="AE77"/>
  <c r="AC78"/>
  <c r="AD78"/>
  <c r="AE78"/>
  <c r="AC79"/>
  <c r="AD79"/>
  <c r="AE79"/>
  <c r="AC80"/>
  <c r="AD80"/>
  <c r="AE80"/>
  <c r="AD76"/>
  <c r="AE76"/>
  <c r="AD8"/>
  <c r="AF8" s="1"/>
  <c r="AD15"/>
  <c r="AF15" s="1"/>
  <c r="AE15"/>
  <c r="AD22"/>
  <c r="AF22" s="1"/>
  <c r="AE22"/>
  <c r="AD29"/>
  <c r="AE29"/>
  <c r="AD36"/>
  <c r="AE36"/>
  <c r="AD43"/>
  <c r="AF43" s="1"/>
  <c r="AE43"/>
  <c r="AG43" s="1"/>
  <c r="AD57"/>
  <c r="AE57"/>
  <c r="AD64"/>
  <c r="AE64"/>
  <c r="AE86"/>
  <c r="AD86"/>
  <c r="AF81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A79"/>
  <c r="Z79"/>
  <c r="G79"/>
  <c r="F79"/>
  <c r="E79"/>
  <c r="D79"/>
  <c r="AA78"/>
  <c r="Z78"/>
  <c r="Y78"/>
  <c r="W78"/>
  <c r="U78"/>
  <c r="S78"/>
  <c r="Q78"/>
  <c r="O78"/>
  <c r="N78"/>
  <c r="M78"/>
  <c r="K78"/>
  <c r="I78"/>
  <c r="G78"/>
  <c r="F78"/>
  <c r="E78"/>
  <c r="D78"/>
  <c r="AB77"/>
  <c r="AA77"/>
  <c r="Z77"/>
  <c r="Y77"/>
  <c r="W77"/>
  <c r="U77"/>
  <c r="S77"/>
  <c r="Q77"/>
  <c r="O77"/>
  <c r="N77"/>
  <c r="M77"/>
  <c r="K77"/>
  <c r="I77"/>
  <c r="G77"/>
  <c r="F77"/>
  <c r="E77"/>
  <c r="D77"/>
  <c r="Z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C59"/>
  <c r="AC57" s="1"/>
  <c r="AB59"/>
  <c r="AB57" s="1"/>
  <c r="Y59"/>
  <c r="X59"/>
  <c r="W59"/>
  <c r="W57" s="1"/>
  <c r="V59"/>
  <c r="U59"/>
  <c r="U76" s="1"/>
  <c r="T59"/>
  <c r="Q59"/>
  <c r="Q57" s="1"/>
  <c r="P59"/>
  <c r="M59"/>
  <c r="M76" s="1"/>
  <c r="L59"/>
  <c r="K59"/>
  <c r="K76" s="1"/>
  <c r="J59"/>
  <c r="I59"/>
  <c r="H59"/>
  <c r="G59"/>
  <c r="G57" s="1"/>
  <c r="AA57"/>
  <c r="Z57"/>
  <c r="Y57"/>
  <c r="X57"/>
  <c r="V57"/>
  <c r="U57"/>
  <c r="T57"/>
  <c r="S57"/>
  <c r="R57"/>
  <c r="P57"/>
  <c r="O57"/>
  <c r="N57"/>
  <c r="M57"/>
  <c r="L57"/>
  <c r="J57"/>
  <c r="I57"/>
  <c r="H57"/>
  <c r="F57"/>
  <c r="E57"/>
  <c r="AC50"/>
  <c r="AB50"/>
  <c r="AA50"/>
  <c r="AG50" s="1"/>
  <c r="Z50"/>
  <c r="AF50" s="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R48"/>
  <c r="Q48"/>
  <c r="P48"/>
  <c r="M48"/>
  <c r="L48"/>
  <c r="K48"/>
  <c r="J48"/>
  <c r="I48"/>
  <c r="H48"/>
  <c r="AB47"/>
  <c r="AB43" s="1"/>
  <c r="AB45"/>
  <c r="AA45"/>
  <c r="AA76" s="1"/>
  <c r="X45"/>
  <c r="V45"/>
  <c r="V43" s="1"/>
  <c r="T45"/>
  <c r="Q45"/>
  <c r="Q76" s="1"/>
  <c r="P45"/>
  <c r="O45"/>
  <c r="O76" s="1"/>
  <c r="N45"/>
  <c r="L45"/>
  <c r="J45"/>
  <c r="I45"/>
  <c r="I76" s="1"/>
  <c r="H45"/>
  <c r="AC43"/>
  <c r="AA43"/>
  <c r="Z43"/>
  <c r="Y43"/>
  <c r="X43"/>
  <c r="W43"/>
  <c r="U43"/>
  <c r="T43"/>
  <c r="S43"/>
  <c r="R43"/>
  <c r="Q43"/>
  <c r="P43"/>
  <c r="O43"/>
  <c r="N43"/>
  <c r="M43"/>
  <c r="L43"/>
  <c r="K43"/>
  <c r="J43"/>
  <c r="I43"/>
  <c r="H43"/>
  <c r="G43"/>
  <c r="F43"/>
  <c r="X41"/>
  <c r="P41"/>
  <c r="AB40"/>
  <c r="AB78" s="1"/>
  <c r="X40"/>
  <c r="X78" s="1"/>
  <c r="V40"/>
  <c r="V78" s="1"/>
  <c r="T40"/>
  <c r="T78" s="1"/>
  <c r="R40"/>
  <c r="R78" s="1"/>
  <c r="P40"/>
  <c r="P78" s="1"/>
  <c r="L40"/>
  <c r="L78" s="1"/>
  <c r="J40"/>
  <c r="J78" s="1"/>
  <c r="H40"/>
  <c r="H78" s="1"/>
  <c r="X39"/>
  <c r="X77" s="1"/>
  <c r="V39"/>
  <c r="V77" s="1"/>
  <c r="T39"/>
  <c r="T77" s="1"/>
  <c r="R39"/>
  <c r="R77" s="1"/>
  <c r="P39"/>
  <c r="P77" s="1"/>
  <c r="L39"/>
  <c r="L77" s="1"/>
  <c r="J39"/>
  <c r="J77" s="1"/>
  <c r="H39"/>
  <c r="H77" s="1"/>
  <c r="AB38"/>
  <c r="X38"/>
  <c r="W38"/>
  <c r="V38"/>
  <c r="T38"/>
  <c r="R38"/>
  <c r="P38"/>
  <c r="N38"/>
  <c r="L38"/>
  <c r="J38"/>
  <c r="H38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80" s="1"/>
  <c r="AB27"/>
  <c r="AB79" s="1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C24"/>
  <c r="AC76" s="1"/>
  <c r="AB24"/>
  <c r="AB76" s="1"/>
  <c r="Y24"/>
  <c r="Y76" s="1"/>
  <c r="X24"/>
  <c r="X76" s="1"/>
  <c r="W24"/>
  <c r="W76" s="1"/>
  <c r="V24"/>
  <c r="V76" s="1"/>
  <c r="T24"/>
  <c r="S24"/>
  <c r="S76" s="1"/>
  <c r="R24"/>
  <c r="R76" s="1"/>
  <c r="G24"/>
  <c r="G76" s="1"/>
  <c r="AG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T17"/>
  <c r="T76" s="1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E75" s="1"/>
  <c r="E82" s="1"/>
  <c r="E85" s="1"/>
  <c r="D15"/>
  <c r="D75" s="1"/>
  <c r="D82" s="1"/>
  <c r="D85" s="1"/>
  <c r="G14"/>
  <c r="G80" s="1"/>
  <c r="P10"/>
  <c r="P76" s="1"/>
  <c r="N10"/>
  <c r="N76" s="1"/>
  <c r="L10"/>
  <c r="L76" s="1"/>
  <c r="J10"/>
  <c r="J76" s="1"/>
  <c r="H10"/>
  <c r="H76" s="1"/>
  <c r="AC8"/>
  <c r="AC75" s="1"/>
  <c r="AC82" s="1"/>
  <c r="AB8"/>
  <c r="AB75" s="1"/>
  <c r="AB82" s="1"/>
  <c r="AA8"/>
  <c r="AA75" s="1"/>
  <c r="AA82" s="1"/>
  <c r="Z8"/>
  <c r="Z75" s="1"/>
  <c r="Z82" s="1"/>
  <c r="Y8"/>
  <c r="Y75" s="1"/>
  <c r="Y82" s="1"/>
  <c r="X8"/>
  <c r="X75" s="1"/>
  <c r="X82" s="1"/>
  <c r="W8"/>
  <c r="V8"/>
  <c r="V75" s="1"/>
  <c r="V82" s="1"/>
  <c r="U8"/>
  <c r="U75" s="1"/>
  <c r="U82" s="1"/>
  <c r="T8"/>
  <c r="T75" s="1"/>
  <c r="T82" s="1"/>
  <c r="S8"/>
  <c r="S75" s="1"/>
  <c r="S82" s="1"/>
  <c r="R8"/>
  <c r="R75" s="1"/>
  <c r="R82" s="1"/>
  <c r="Q8"/>
  <c r="Q75" s="1"/>
  <c r="Q82" s="1"/>
  <c r="P8"/>
  <c r="P75" s="1"/>
  <c r="P82" s="1"/>
  <c r="O8"/>
  <c r="O75" s="1"/>
  <c r="O82" s="1"/>
  <c r="N8"/>
  <c r="N75" s="1"/>
  <c r="N82" s="1"/>
  <c r="M8"/>
  <c r="M75" s="1"/>
  <c r="M82" s="1"/>
  <c r="L8"/>
  <c r="L75" s="1"/>
  <c r="L82" s="1"/>
  <c r="K8"/>
  <c r="J8"/>
  <c r="J75" s="1"/>
  <c r="J82" s="1"/>
  <c r="I8"/>
  <c r="I75" s="1"/>
  <c r="I82" s="1"/>
  <c r="H8"/>
  <c r="H75" s="1"/>
  <c r="H82" s="1"/>
  <c r="G8"/>
  <c r="F8"/>
  <c r="F75" s="1"/>
  <c r="F82" s="1"/>
  <c r="AG8" i="17"/>
  <c r="AF8"/>
  <c r="AE86"/>
  <c r="AD86"/>
  <c r="AF81"/>
  <c r="AF36"/>
  <c r="AD36"/>
  <c r="AE36"/>
  <c r="AD64"/>
  <c r="AE64"/>
  <c r="AG57"/>
  <c r="AF57"/>
  <c r="AD57"/>
  <c r="AE57"/>
  <c r="AF43"/>
  <c r="AD43"/>
  <c r="AE43"/>
  <c r="AG43" s="1"/>
  <c r="AF29"/>
  <c r="AD29"/>
  <c r="AE29"/>
  <c r="AF15"/>
  <c r="AD15"/>
  <c r="AE15"/>
  <c r="AG22"/>
  <c r="AD22"/>
  <c r="AF22" s="1"/>
  <c r="AE22"/>
  <c r="AD8"/>
  <c r="AB28"/>
  <c r="AB27"/>
  <c r="AC24"/>
  <c r="AB24"/>
  <c r="AB59"/>
  <c r="AC59"/>
  <c r="AB47"/>
  <c r="AB48"/>
  <c r="AB45"/>
  <c r="AB38"/>
  <c r="AB4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A79"/>
  <c r="Z79"/>
  <c r="G79"/>
  <c r="F79"/>
  <c r="E79"/>
  <c r="D79"/>
  <c r="AC78"/>
  <c r="AA78"/>
  <c r="Z78"/>
  <c r="Y78"/>
  <c r="W78"/>
  <c r="U78"/>
  <c r="S78"/>
  <c r="Q78"/>
  <c r="O78"/>
  <c r="N78"/>
  <c r="M78"/>
  <c r="K78"/>
  <c r="I78"/>
  <c r="G78"/>
  <c r="F78"/>
  <c r="E78"/>
  <c r="D78"/>
  <c r="AC77"/>
  <c r="AA77"/>
  <c r="Z77"/>
  <c r="Y77"/>
  <c r="W77"/>
  <c r="U77"/>
  <c r="S77"/>
  <c r="Q77"/>
  <c r="O77"/>
  <c r="N77"/>
  <c r="M77"/>
  <c r="K77"/>
  <c r="I77"/>
  <c r="G77"/>
  <c r="F77"/>
  <c r="E77"/>
  <c r="D77"/>
  <c r="Z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C57"/>
  <c r="Y59"/>
  <c r="Y57" s="1"/>
  <c r="X59"/>
  <c r="W59"/>
  <c r="W57" s="1"/>
  <c r="V59"/>
  <c r="U59"/>
  <c r="U76" s="1"/>
  <c r="T59"/>
  <c r="Q59"/>
  <c r="P59"/>
  <c r="M59"/>
  <c r="M76" s="1"/>
  <c r="L59"/>
  <c r="K59"/>
  <c r="K76" s="1"/>
  <c r="J59"/>
  <c r="I59"/>
  <c r="H59"/>
  <c r="G59"/>
  <c r="AB57"/>
  <c r="AA57"/>
  <c r="Z57"/>
  <c r="X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X48"/>
  <c r="R48"/>
  <c r="Q48"/>
  <c r="P48"/>
  <c r="M48"/>
  <c r="L48"/>
  <c r="K48"/>
  <c r="J48"/>
  <c r="I48"/>
  <c r="H48"/>
  <c r="AA45"/>
  <c r="AA76" s="1"/>
  <c r="X45"/>
  <c r="V45"/>
  <c r="T45"/>
  <c r="Q45"/>
  <c r="Q76" s="1"/>
  <c r="P45"/>
  <c r="O45"/>
  <c r="O76" s="1"/>
  <c r="N45"/>
  <c r="L45"/>
  <c r="J45"/>
  <c r="I45"/>
  <c r="I76" s="1"/>
  <c r="H45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X41"/>
  <c r="P41"/>
  <c r="AB78"/>
  <c r="X40"/>
  <c r="X78" s="1"/>
  <c r="V40"/>
  <c r="V78" s="1"/>
  <c r="T40"/>
  <c r="T78" s="1"/>
  <c r="R40"/>
  <c r="R78" s="1"/>
  <c r="P40"/>
  <c r="P78" s="1"/>
  <c r="L40"/>
  <c r="L78" s="1"/>
  <c r="J40"/>
  <c r="J78" s="1"/>
  <c r="H40"/>
  <c r="H78" s="1"/>
  <c r="X39"/>
  <c r="X77" s="1"/>
  <c r="V39"/>
  <c r="V77" s="1"/>
  <c r="T39"/>
  <c r="T77" s="1"/>
  <c r="R39"/>
  <c r="R77" s="1"/>
  <c r="P39"/>
  <c r="P77" s="1"/>
  <c r="L39"/>
  <c r="L77" s="1"/>
  <c r="J39"/>
  <c r="J77" s="1"/>
  <c r="H39"/>
  <c r="H77" s="1"/>
  <c r="X38"/>
  <c r="W38"/>
  <c r="V38"/>
  <c r="T38"/>
  <c r="R38"/>
  <c r="P38"/>
  <c r="N38"/>
  <c r="L38"/>
  <c r="J38"/>
  <c r="H38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C79"/>
  <c r="AB79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B77"/>
  <c r="AC76"/>
  <c r="AB76"/>
  <c r="Y24"/>
  <c r="Y76" s="1"/>
  <c r="X24"/>
  <c r="X76" s="1"/>
  <c r="W24"/>
  <c r="W76" s="1"/>
  <c r="V24"/>
  <c r="V76" s="1"/>
  <c r="T24"/>
  <c r="S24"/>
  <c r="S76" s="1"/>
  <c r="R24"/>
  <c r="R76" s="1"/>
  <c r="G24"/>
  <c r="G76" s="1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T17"/>
  <c r="T76" s="1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E75" s="1"/>
  <c r="E82" s="1"/>
  <c r="E85" s="1"/>
  <c r="D15"/>
  <c r="D75" s="1"/>
  <c r="D82" s="1"/>
  <c r="D85" s="1"/>
  <c r="G14"/>
  <c r="G80" s="1"/>
  <c r="P10"/>
  <c r="P76" s="1"/>
  <c r="N10"/>
  <c r="N76" s="1"/>
  <c r="L10"/>
  <c r="L76" s="1"/>
  <c r="J10"/>
  <c r="J76" s="1"/>
  <c r="H10"/>
  <c r="H76" s="1"/>
  <c r="AC8"/>
  <c r="AB8"/>
  <c r="AA8"/>
  <c r="Z8"/>
  <c r="Z75" s="1"/>
  <c r="Z82" s="1"/>
  <c r="Y8"/>
  <c r="Y75" s="1"/>
  <c r="Y82" s="1"/>
  <c r="X8"/>
  <c r="X75" s="1"/>
  <c r="X82" s="1"/>
  <c r="W8"/>
  <c r="V8"/>
  <c r="V75" s="1"/>
  <c r="V82" s="1"/>
  <c r="U8"/>
  <c r="U75" s="1"/>
  <c r="U82" s="1"/>
  <c r="T8"/>
  <c r="T75" s="1"/>
  <c r="T82" s="1"/>
  <c r="S8"/>
  <c r="R8"/>
  <c r="R75" s="1"/>
  <c r="R82" s="1"/>
  <c r="Q8"/>
  <c r="Q75" s="1"/>
  <c r="Q82" s="1"/>
  <c r="P8"/>
  <c r="P75" s="1"/>
  <c r="P82" s="1"/>
  <c r="O8"/>
  <c r="N8"/>
  <c r="N75" s="1"/>
  <c r="N82" s="1"/>
  <c r="M8"/>
  <c r="M75" s="1"/>
  <c r="M82" s="1"/>
  <c r="L8"/>
  <c r="L75" s="1"/>
  <c r="L82" s="1"/>
  <c r="K8"/>
  <c r="J8"/>
  <c r="J75" s="1"/>
  <c r="J82" s="1"/>
  <c r="I8"/>
  <c r="I75" s="1"/>
  <c r="I82" s="1"/>
  <c r="H8"/>
  <c r="H75" s="1"/>
  <c r="H82" s="1"/>
  <c r="G8"/>
  <c r="F8"/>
  <c r="F75" s="1"/>
  <c r="F82" s="1"/>
  <c r="H8" i="21" l="1"/>
  <c r="Z75"/>
  <c r="Z82" s="1"/>
  <c r="T76"/>
  <c r="J22"/>
  <c r="O22"/>
  <c r="V22"/>
  <c r="V75" s="1"/>
  <c r="V82" s="1"/>
  <c r="T22"/>
  <c r="T75" s="1"/>
  <c r="T82" s="1"/>
  <c r="AF29"/>
  <c r="G75"/>
  <c r="G82" s="1"/>
  <c r="F75"/>
  <c r="F82" s="1"/>
  <c r="J8"/>
  <c r="G22"/>
  <c r="R22"/>
  <c r="R75" s="1"/>
  <c r="R82" s="1"/>
  <c r="W76"/>
  <c r="J36"/>
  <c r="X36"/>
  <c r="L36"/>
  <c r="I76"/>
  <c r="J57"/>
  <c r="AG8"/>
  <c r="P36"/>
  <c r="P75" s="1"/>
  <c r="P82" s="1"/>
  <c r="T36"/>
  <c r="P43"/>
  <c r="X22"/>
  <c r="AB79"/>
  <c r="AF36"/>
  <c r="O43"/>
  <c r="J43"/>
  <c r="O75"/>
  <c r="O82" s="1"/>
  <c r="N75"/>
  <c r="N82" s="1"/>
  <c r="L8"/>
  <c r="Q75"/>
  <c r="Q82" s="1"/>
  <c r="H22"/>
  <c r="L22"/>
  <c r="P22"/>
  <c r="AB78"/>
  <c r="AF8"/>
  <c r="AF22"/>
  <c r="AG22"/>
  <c r="AG43"/>
  <c r="AF43"/>
  <c r="AE75"/>
  <c r="AE82" s="1"/>
  <c r="AG82" s="1"/>
  <c r="AF57"/>
  <c r="AD75"/>
  <c r="AD82" s="1"/>
  <c r="H75"/>
  <c r="H82" s="1"/>
  <c r="L75"/>
  <c r="L82" s="1"/>
  <c r="AG50"/>
  <c r="X75"/>
  <c r="X82" s="1"/>
  <c r="AF50"/>
  <c r="AF15"/>
  <c r="J75"/>
  <c r="J82" s="1"/>
  <c r="W75"/>
  <c r="W82" s="1"/>
  <c r="AG57"/>
  <c r="I57"/>
  <c r="I75" s="1"/>
  <c r="I82" s="1"/>
  <c r="M57"/>
  <c r="M75" s="1"/>
  <c r="M82" s="1"/>
  <c r="U57"/>
  <c r="U75" s="1"/>
  <c r="U82" s="1"/>
  <c r="AB75"/>
  <c r="AB82" s="1"/>
  <c r="N76"/>
  <c r="J80"/>
  <c r="L77"/>
  <c r="T77"/>
  <c r="S22"/>
  <c r="S75" s="1"/>
  <c r="S82" s="1"/>
  <c r="AA43"/>
  <c r="AA75" s="1"/>
  <c r="AA82" s="1"/>
  <c r="AF36" i="20"/>
  <c r="AF22"/>
  <c r="AE75"/>
  <c r="AE82" s="1"/>
  <c r="AF15"/>
  <c r="AD75"/>
  <c r="AD82" s="1"/>
  <c r="AF82" s="1"/>
  <c r="AF43"/>
  <c r="AF29"/>
  <c r="AG50"/>
  <c r="AF50"/>
  <c r="N75"/>
  <c r="N82" s="1"/>
  <c r="R75"/>
  <c r="R82" s="1"/>
  <c r="H75"/>
  <c r="H82" s="1"/>
  <c r="M75"/>
  <c r="M82" s="1"/>
  <c r="Q75"/>
  <c r="Q82" s="1"/>
  <c r="Y75"/>
  <c r="Y82" s="1"/>
  <c r="I75"/>
  <c r="I82" s="1"/>
  <c r="V75"/>
  <c r="V82" s="1"/>
  <c r="R22"/>
  <c r="M57"/>
  <c r="U57"/>
  <c r="U75" s="1"/>
  <c r="U82" s="1"/>
  <c r="J77"/>
  <c r="R77"/>
  <c r="L8"/>
  <c r="L75" s="1"/>
  <c r="L82" s="1"/>
  <c r="AC22"/>
  <c r="AG22" s="1"/>
  <c r="I43"/>
  <c r="H76"/>
  <c r="P76"/>
  <c r="T77"/>
  <c r="S22"/>
  <c r="S75" s="1"/>
  <c r="S82" s="1"/>
  <c r="AG50" i="19"/>
  <c r="I75"/>
  <c r="I82" s="1"/>
  <c r="E75"/>
  <c r="E82" s="1"/>
  <c r="E85" s="1"/>
  <c r="AF50"/>
  <c r="AF43"/>
  <c r="AF22"/>
  <c r="AE75"/>
  <c r="AG75" s="1"/>
  <c r="AD75"/>
  <c r="AF75" s="1"/>
  <c r="AF15"/>
  <c r="AG57"/>
  <c r="T75"/>
  <c r="T82" s="1"/>
  <c r="S75"/>
  <c r="S82" s="1"/>
  <c r="S22"/>
  <c r="T36"/>
  <c r="J77"/>
  <c r="L8"/>
  <c r="L75" s="1"/>
  <c r="L82" s="1"/>
  <c r="AG8"/>
  <c r="AF36" i="18"/>
  <c r="AG57"/>
  <c r="AE75"/>
  <c r="AG75" s="1"/>
  <c r="AF29"/>
  <c r="G75"/>
  <c r="G82" s="1"/>
  <c r="K75"/>
  <c r="K82" s="1"/>
  <c r="W75"/>
  <c r="W82" s="1"/>
  <c r="AF57"/>
  <c r="AG8"/>
  <c r="AD75"/>
  <c r="K57"/>
  <c r="AE75" i="17"/>
  <c r="AE82" s="1"/>
  <c r="AG82" s="1"/>
  <c r="AD75"/>
  <c r="AD82" s="1"/>
  <c r="G75"/>
  <c r="G82" s="1"/>
  <c r="K75"/>
  <c r="K82" s="1"/>
  <c r="O75"/>
  <c r="O82" s="1"/>
  <c r="S75"/>
  <c r="S82" s="1"/>
  <c r="W75"/>
  <c r="W82" s="1"/>
  <c r="AA75"/>
  <c r="AA82" s="1"/>
  <c r="AC75"/>
  <c r="AC82" s="1"/>
  <c r="AB75"/>
  <c r="AF75" s="1"/>
  <c r="AF50"/>
  <c r="AG50"/>
  <c r="AB82"/>
  <c r="AF82" s="1"/>
  <c r="AG75" i="21" l="1"/>
  <c r="AF82"/>
  <c r="AF75"/>
  <c r="AF75" i="20"/>
  <c r="AC75"/>
  <c r="AE82" i="19"/>
  <c r="AG82" s="1"/>
  <c r="AD82"/>
  <c r="AF82" s="1"/>
  <c r="AE82" i="18"/>
  <c r="AG82" s="1"/>
  <c r="AD82"/>
  <c r="AF82" s="1"/>
  <c r="AF75"/>
  <c r="AG75" i="17"/>
  <c r="AC82" i="20" l="1"/>
  <c r="AG82" s="1"/>
  <c r="AG75"/>
</calcChain>
</file>

<file path=xl/comments1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<sst xmlns="http://schemas.openxmlformats.org/spreadsheetml/2006/main" count="580" uniqueCount="49">
  <si>
    <t>Учреждения</t>
  </si>
  <si>
    <t>Администрация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</si>
  <si>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</si>
  <si>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</si>
  <si>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</si>
  <si>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</si>
  <si>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</si>
  <si>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 xml:space="preserve">текущая 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</si>
  <si>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</si>
  <si>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</si>
  <si>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</si>
  <si>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</si>
  <si>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</si>
  <si>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</si>
  <si>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</si>
  <si>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просро- ченная</t>
  </si>
  <si>
    <t>МУ"Контрольно-счетная палата"</t>
  </si>
  <si>
    <t xml:space="preserve">по прочим кредитор. </t>
  </si>
  <si>
    <t>Департамент культуры      (в т.ч. Галактика , Берега)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</si>
  <si>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</si>
  <si>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</si>
  <si>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</si>
  <si>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</si>
  <si>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</si>
  <si>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</si>
  <si>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</si>
  <si>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</si>
  <si>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</si>
  <si>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</si>
  <si>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</si>
  <si>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</si>
  <si>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</si>
  <si>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</si>
  <si>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</si>
  <si>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</si>
  <si>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</si>
  <si>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</si>
  <si>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</si>
  <si>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</si>
  <si>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</si>
  <si>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</si>
  <si>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</si>
  <si>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01.01.2015</t>
  </si>
  <si>
    <t>01.02.2015</t>
  </si>
  <si>
    <t>просроченная</t>
  </si>
  <si>
    <t>01.04.2015</t>
  </si>
  <si>
    <t>01.05.2015</t>
  </si>
  <si>
    <t>01.06.2015</t>
  </si>
  <si>
    <t>01.07.2015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</si>
</sst>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10" fontId="1" fillId="0" borderId="9" xfId="0" applyNumberFormat="1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9" xfId="0" applyNumberFormat="1" applyFont="1" applyBorder="1"/>
    <xf numFmtId="0" fontId="0" fillId="0" borderId="0" xfId="0" applyAlignment="1">
      <alignment wrapText="1"/>
    </xf>
    <xf numFmtId="4" fontId="0" fillId="0" borderId="9" xfId="0" applyNumberFormat="1" applyBorder="1"/>
    <xf numFmtId="43" fontId="1" fillId="0" borderId="0" xfId="1" applyFont="1" applyAlignment="1">
      <alignment horizontal="left" indent="2"/>
    </xf>
    <xf numFmtId="4" fontId="1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/>
    <xf numFmtId="4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0" fontId="6" fillId="0" borderId="10" xfId="0" applyFont="1" applyBorder="1"/>
    <xf numFmtId="4" fontId="7" fillId="0" borderId="9" xfId="0" applyNumberFormat="1" applyFont="1" applyBorder="1" applyAlignment="1">
      <alignment horizontal="left" wrapText="1"/>
    </xf>
    <xf numFmtId="4" fontId="0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/>
    <xf numFmtId="4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/>
    <xf numFmtId="4" fontId="9" fillId="0" borderId="9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3" xfId="0" applyBorder="1"/>
    <xf numFmtId="0" fontId="1" fillId="0" borderId="6" xfId="0" applyFont="1" applyBorder="1" applyAlignment="1">
      <alignment wrapText="1"/>
    </xf>
    <xf numFmtId="164" fontId="1" fillId="0" borderId="11" xfId="0" applyNumberFormat="1" applyFont="1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4" fontId="1" fillId="0" borderId="1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Font="1" applyBorder="1"/>
    <xf numFmtId="4" fontId="8" fillId="0" borderId="11" xfId="0" applyNumberFormat="1" applyFont="1" applyBorder="1" applyAlignment="1">
      <alignment horizontal="right" wrapText="1"/>
    </xf>
    <xf numFmtId="0" fontId="9" fillId="0" borderId="10" xfId="0" applyFont="1" applyBorder="1"/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8"/>
  <sheetViews>
    <sheetView topLeftCell="B72" workbookViewId="0">
      <selection activeCell="AD75" sqref="AD75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3">
      <c r="B5" s="55" t="s">
        <v>0</v>
      </c>
      <c r="C5" s="56"/>
      <c r="D5" s="45" t="s">
        <v>29</v>
      </c>
      <c r="E5" s="46"/>
      <c r="F5" s="45" t="s">
        <v>30</v>
      </c>
      <c r="G5" s="46"/>
      <c r="H5" s="45" t="s">
        <v>31</v>
      </c>
      <c r="I5" s="46"/>
      <c r="J5" s="45" t="s">
        <v>32</v>
      </c>
      <c r="K5" s="46"/>
      <c r="L5" s="45" t="s">
        <v>33</v>
      </c>
      <c r="M5" s="46"/>
      <c r="N5" s="45" t="s">
        <v>34</v>
      </c>
      <c r="O5" s="46"/>
      <c r="P5" s="45" t="s">
        <v>35</v>
      </c>
      <c r="Q5" s="46"/>
      <c r="R5" s="45" t="s">
        <v>36</v>
      </c>
      <c r="S5" s="46"/>
      <c r="T5" s="45" t="s">
        <v>37</v>
      </c>
      <c r="U5" s="46"/>
      <c r="V5" s="45" t="s">
        <v>38</v>
      </c>
      <c r="W5" s="46"/>
      <c r="X5" s="45" t="s">
        <v>39</v>
      </c>
      <c r="Y5" s="46"/>
      <c r="Z5" s="45" t="s">
        <v>40</v>
      </c>
      <c r="AA5" s="46"/>
      <c r="AB5" s="45" t="s">
        <v>42</v>
      </c>
      <c r="AC5" s="46"/>
      <c r="AD5" s="45" t="s">
        <v>47</v>
      </c>
      <c r="AE5" s="50"/>
      <c r="AF5" s="49" t="s">
        <v>8</v>
      </c>
      <c r="AG5" s="50"/>
    </row>
    <row r="6" spans="2:33">
      <c r="B6" s="57"/>
      <c r="C6" s="58"/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51"/>
      <c r="AE6" s="52"/>
      <c r="AF6" s="51"/>
      <c r="AG6" s="52"/>
    </row>
    <row r="7" spans="2:33" ht="28.8">
      <c r="B7" s="59"/>
      <c r="C7" s="60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19" t="s">
        <v>6</v>
      </c>
      <c r="AE7" s="19" t="s">
        <v>44</v>
      </c>
      <c r="AF7" s="19" t="s">
        <v>7</v>
      </c>
      <c r="AG7" s="19" t="s">
        <v>15</v>
      </c>
    </row>
    <row r="8" spans="2:33">
      <c r="B8" s="64" t="s">
        <v>1</v>
      </c>
      <c r="C8" s="65"/>
      <c r="D8" s="43">
        <v>4339281.38</v>
      </c>
      <c r="E8" s="43">
        <v>301680.46000000002</v>
      </c>
      <c r="F8" s="43">
        <f t="shared" ref="F8:AD8" si="0">SUM(F10:F14)</f>
        <v>1585306.45</v>
      </c>
      <c r="G8" s="43">
        <f t="shared" si="0"/>
        <v>1801203.7999999998</v>
      </c>
      <c r="H8" s="43">
        <f t="shared" si="0"/>
        <v>1880710.93</v>
      </c>
      <c r="I8" s="43">
        <f t="shared" si="0"/>
        <v>1726285.8</v>
      </c>
      <c r="J8" s="43">
        <f t="shared" si="0"/>
        <v>2043940.37</v>
      </c>
      <c r="K8" s="43">
        <f t="shared" si="0"/>
        <v>1726285.8</v>
      </c>
      <c r="L8" s="43">
        <f t="shared" si="0"/>
        <v>1800545.93</v>
      </c>
      <c r="M8" s="43">
        <f t="shared" si="0"/>
        <v>1726285.8</v>
      </c>
      <c r="N8" s="43">
        <f t="shared" si="0"/>
        <v>1791783.17</v>
      </c>
      <c r="O8" s="43">
        <f t="shared" si="0"/>
        <v>1726285.8</v>
      </c>
      <c r="P8" s="43">
        <f t="shared" si="0"/>
        <v>1777486.53</v>
      </c>
      <c r="Q8" s="43">
        <f t="shared" si="0"/>
        <v>1726285.8</v>
      </c>
      <c r="R8" s="43">
        <f t="shared" si="0"/>
        <v>1764579</v>
      </c>
      <c r="S8" s="43">
        <f t="shared" si="0"/>
        <v>1726285.8</v>
      </c>
      <c r="T8" s="43">
        <f t="shared" si="0"/>
        <v>1758347.09</v>
      </c>
      <c r="U8" s="43">
        <f t="shared" si="0"/>
        <v>1726285.8</v>
      </c>
      <c r="V8" s="43">
        <f t="shared" si="0"/>
        <v>1761309.72</v>
      </c>
      <c r="W8" s="43">
        <f t="shared" si="0"/>
        <v>1726285.8</v>
      </c>
      <c r="X8" s="43">
        <f t="shared" si="0"/>
        <v>1748835.28</v>
      </c>
      <c r="Y8" s="43">
        <f t="shared" si="0"/>
        <v>1726285.8</v>
      </c>
      <c r="Z8" s="43">
        <f t="shared" si="0"/>
        <v>1009374.5399999999</v>
      </c>
      <c r="AA8" s="43">
        <f t="shared" si="0"/>
        <v>1126468.53</v>
      </c>
      <c r="AB8" s="43">
        <f t="shared" si="0"/>
        <v>1167033.9200000002</v>
      </c>
      <c r="AC8" s="43">
        <f t="shared" si="0"/>
        <v>1126468.53</v>
      </c>
      <c r="AD8" s="43">
        <f t="shared" si="0"/>
        <v>6798498.5199999996</v>
      </c>
      <c r="AE8" s="43">
        <v>1115848.08</v>
      </c>
      <c r="AF8" s="35">
        <f>AD8/AB8-1</f>
        <v>4.8254506604229626</v>
      </c>
      <c r="AG8" s="35">
        <f>AE8/AC8-1</f>
        <v>-9.4280929445937911E-3</v>
      </c>
    </row>
    <row r="9" spans="2:33">
      <c r="B9" s="66"/>
      <c r="C9" s="6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61"/>
      <c r="AE9" s="61"/>
      <c r="AF9" s="36"/>
      <c r="AG9" s="36"/>
    </row>
    <row r="10" spans="2:33" ht="43.8" customHeight="1">
      <c r="B10" s="32" t="s">
        <v>12</v>
      </c>
      <c r="C10" s="37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9">
        <v>4436918.74</v>
      </c>
      <c r="AE10" s="29">
        <v>1115848.08</v>
      </c>
      <c r="AF10" s="16"/>
      <c r="AG10" s="16"/>
    </row>
    <row r="11" spans="2:33" ht="24.6" customHeight="1">
      <c r="B11" s="32" t="s">
        <v>9</v>
      </c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9">
        <v>1503326.39</v>
      </c>
      <c r="AE11" s="29"/>
      <c r="AF11" s="16"/>
      <c r="AG11" s="16"/>
    </row>
    <row r="12" spans="2:33" ht="42" customHeight="1">
      <c r="B12" s="32" t="s">
        <v>10</v>
      </c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9">
        <v>858253.39</v>
      </c>
      <c r="AE12" s="29"/>
      <c r="AF12" s="16"/>
      <c r="AG12" s="16"/>
    </row>
    <row r="13" spans="2:33" ht="31.2" customHeight="1">
      <c r="B13" s="32" t="s">
        <v>11</v>
      </c>
      <c r="C13" s="37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2"/>
      <c r="AE13" s="22"/>
      <c r="AF13" s="16"/>
      <c r="AG13" s="16"/>
    </row>
    <row r="14" spans="2:33" ht="25.8" customHeight="1">
      <c r="B14" s="32" t="s">
        <v>17</v>
      </c>
      <c r="C14" s="37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2"/>
      <c r="AE14" s="22"/>
      <c r="AF14" s="16"/>
      <c r="AG14" s="16"/>
    </row>
    <row r="15" spans="2:33">
      <c r="B15" s="39" t="s">
        <v>2</v>
      </c>
      <c r="C15" s="40"/>
      <c r="D15" s="38">
        <f t="shared" ref="D15:E15" si="1">SUM(D17:D21)</f>
        <v>0</v>
      </c>
      <c r="E15" s="38">
        <f t="shared" si="1"/>
        <v>0</v>
      </c>
      <c r="F15" s="38">
        <f t="shared" ref="F15:AE15" si="2">SUM(F17:F21)</f>
        <v>35747.5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120756.41</v>
      </c>
      <c r="M15" s="38">
        <f t="shared" si="2"/>
        <v>0</v>
      </c>
      <c r="N15" s="38">
        <f t="shared" si="2"/>
        <v>144077.24</v>
      </c>
      <c r="O15" s="38">
        <f t="shared" si="2"/>
        <v>0</v>
      </c>
      <c r="P15" s="38">
        <f t="shared" si="2"/>
        <v>122267.09</v>
      </c>
      <c r="Q15" s="38">
        <f t="shared" si="2"/>
        <v>0</v>
      </c>
      <c r="R15" s="38">
        <f t="shared" si="2"/>
        <v>81760.240000000005</v>
      </c>
      <c r="S15" s="38">
        <f t="shared" si="2"/>
        <v>0</v>
      </c>
      <c r="T15" s="38">
        <f t="shared" si="2"/>
        <v>68067.33</v>
      </c>
      <c r="U15" s="38">
        <f t="shared" si="2"/>
        <v>0</v>
      </c>
      <c r="V15" s="38">
        <f t="shared" si="2"/>
        <v>61711.68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217.78</v>
      </c>
      <c r="AA15" s="38">
        <f t="shared" si="2"/>
        <v>0</v>
      </c>
      <c r="AB15" s="38">
        <f>SUM(AB17:AB21)</f>
        <v>833.01</v>
      </c>
      <c r="AC15" s="38">
        <f t="shared" si="2"/>
        <v>0</v>
      </c>
      <c r="AD15" s="38">
        <f t="shared" si="2"/>
        <v>285850.14</v>
      </c>
      <c r="AE15" s="38">
        <f t="shared" si="2"/>
        <v>0</v>
      </c>
      <c r="AF15" s="35">
        <f>AD15/AB15-1</f>
        <v>342.15331148485615</v>
      </c>
      <c r="AG15" s="35">
        <v>0</v>
      </c>
    </row>
    <row r="16" spans="2:33">
      <c r="B16" s="41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61"/>
      <c r="AE16" s="61"/>
      <c r="AF16" s="36"/>
      <c r="AG16" s="36"/>
    </row>
    <row r="17" spans="2:33" ht="43.8" customHeight="1">
      <c r="B17" s="32" t="s">
        <v>12</v>
      </c>
      <c r="C17" s="37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7">
        <v>29238.71</v>
      </c>
      <c r="AE17" s="27"/>
      <c r="AF17" s="19"/>
      <c r="AG17" s="19"/>
    </row>
    <row r="18" spans="2:33" ht="28.8" customHeight="1">
      <c r="B18" s="32" t="s">
        <v>9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7">
        <v>256611.43</v>
      </c>
      <c r="AE18" s="27"/>
      <c r="AF18" s="19"/>
      <c r="AG18" s="19"/>
    </row>
    <row r="19" spans="2:33" ht="42.6" customHeight="1">
      <c r="B19" s="32" t="s">
        <v>10</v>
      </c>
      <c r="C19" s="3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3"/>
      <c r="AE19" s="23"/>
      <c r="AF19" s="19"/>
      <c r="AG19" s="19"/>
    </row>
    <row r="20" spans="2:33" ht="28.8" customHeight="1">
      <c r="B20" s="32" t="s">
        <v>11</v>
      </c>
      <c r="C20" s="3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3"/>
      <c r="AE20" s="23"/>
      <c r="AF20" s="19"/>
      <c r="AG20" s="19"/>
    </row>
    <row r="21" spans="2:33" ht="29.4" customHeight="1">
      <c r="B21" s="32" t="s">
        <v>17</v>
      </c>
      <c r="C21" s="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3"/>
      <c r="AE21" s="23"/>
      <c r="AF21" s="19"/>
      <c r="AG21" s="19"/>
    </row>
    <row r="22" spans="2:33">
      <c r="B22" s="39" t="s">
        <v>3</v>
      </c>
      <c r="C22" s="40"/>
      <c r="D22" s="38">
        <v>54846675.530000001</v>
      </c>
      <c r="E22" s="38">
        <v>48940486.590000004</v>
      </c>
      <c r="F22" s="38">
        <f t="shared" ref="F22" si="3">SUM(F24:F28)</f>
        <v>64656891.350000001</v>
      </c>
      <c r="G22" s="38">
        <f>SUM(G24:G28)</f>
        <v>51440732.669999994</v>
      </c>
      <c r="H22" s="38">
        <f t="shared" ref="H22:AE22" si="4">SUM(H24:H28)</f>
        <v>69207433.140000001</v>
      </c>
      <c r="I22" s="38">
        <f t="shared" si="4"/>
        <v>50454846.649999999</v>
      </c>
      <c r="J22" s="38">
        <f t="shared" si="4"/>
        <v>70742852.230000004</v>
      </c>
      <c r="K22" s="38">
        <f t="shared" si="4"/>
        <v>55024116.890000001</v>
      </c>
      <c r="L22" s="38">
        <f t="shared" si="4"/>
        <v>70605066.099999994</v>
      </c>
      <c r="M22" s="38">
        <f t="shared" si="4"/>
        <v>57943952.730000004</v>
      </c>
      <c r="N22" s="38">
        <f t="shared" si="4"/>
        <v>73371785.549999997</v>
      </c>
      <c r="O22" s="38">
        <f t="shared" si="4"/>
        <v>57519633.82</v>
      </c>
      <c r="P22" s="38">
        <f t="shared" si="4"/>
        <v>69857012.25</v>
      </c>
      <c r="Q22" s="38">
        <f t="shared" si="4"/>
        <v>65548817.789999999</v>
      </c>
      <c r="R22" s="38">
        <f t="shared" si="4"/>
        <v>71509757.569999993</v>
      </c>
      <c r="S22" s="38">
        <f t="shared" si="4"/>
        <v>57862859.439999998</v>
      </c>
      <c r="T22" s="38">
        <f t="shared" si="4"/>
        <v>71486946.959999993</v>
      </c>
      <c r="U22" s="38">
        <f t="shared" si="4"/>
        <v>57789918.439999998</v>
      </c>
      <c r="V22" s="38">
        <f t="shared" si="4"/>
        <v>70592079.479999989</v>
      </c>
      <c r="W22" s="38">
        <f t="shared" si="4"/>
        <v>61579945.239999995</v>
      </c>
      <c r="X22" s="38">
        <f t="shared" si="4"/>
        <v>66866461.460000001</v>
      </c>
      <c r="Y22" s="38">
        <f t="shared" si="4"/>
        <v>57735277.960000001</v>
      </c>
      <c r="Z22" s="38">
        <f t="shared" si="4"/>
        <v>103038065.23999999</v>
      </c>
      <c r="AA22" s="38">
        <f t="shared" si="4"/>
        <v>90836160.789999992</v>
      </c>
      <c r="AB22" s="38">
        <f t="shared" si="4"/>
        <v>72994840.390000001</v>
      </c>
      <c r="AC22" s="38">
        <f t="shared" si="4"/>
        <v>65340039.269999996</v>
      </c>
      <c r="AD22" s="38">
        <f t="shared" si="4"/>
        <v>69457888.49000001</v>
      </c>
      <c r="AE22" s="38">
        <f t="shared" si="4"/>
        <v>58994867.489999995</v>
      </c>
      <c r="AF22" s="35">
        <f>AD22/AB22-1</f>
        <v>-4.8454820657221953E-2</v>
      </c>
      <c r="AG22" s="35">
        <f>AE22/AC22-1</f>
        <v>-9.7110008669880066E-2</v>
      </c>
    </row>
    <row r="23" spans="2:33">
      <c r="B23" s="4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61"/>
      <c r="AE23" s="61"/>
      <c r="AF23" s="36"/>
      <c r="AG23" s="36"/>
    </row>
    <row r="24" spans="2:33" ht="43.2" customHeight="1">
      <c r="B24" s="32" t="s">
        <v>12</v>
      </c>
      <c r="C24" s="37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7">
        <v>10855210.029999999</v>
      </c>
      <c r="AE24" s="27">
        <v>462265.23</v>
      </c>
      <c r="AF24" s="19"/>
      <c r="AG24" s="19"/>
    </row>
    <row r="25" spans="2:33" ht="23.4" customHeight="1">
      <c r="B25" s="32" t="s">
        <v>9</v>
      </c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7"/>
      <c r="AE25" s="27"/>
      <c r="AF25" s="19"/>
      <c r="AG25" s="19"/>
    </row>
    <row r="26" spans="2:33" ht="40.799999999999997" customHeight="1">
      <c r="B26" s="32" t="s">
        <v>10</v>
      </c>
      <c r="C26" s="37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7"/>
      <c r="AE26" s="27"/>
      <c r="AF26" s="19"/>
      <c r="AG26" s="19"/>
    </row>
    <row r="27" spans="2:33" ht="28.2" customHeight="1">
      <c r="B27" s="32" t="s">
        <v>11</v>
      </c>
      <c r="C27" s="37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7">
        <v>37359290.850000001</v>
      </c>
      <c r="AE27" s="27">
        <v>37359290.850000001</v>
      </c>
      <c r="AF27" s="19"/>
      <c r="AG27" s="19"/>
    </row>
    <row r="28" spans="2:33" ht="25.2" customHeight="1">
      <c r="B28" s="32" t="s">
        <v>17</v>
      </c>
      <c r="C28" s="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7">
        <v>21243387.609999999</v>
      </c>
      <c r="AE28" s="27">
        <v>21173311.41</v>
      </c>
      <c r="AF28" s="19"/>
      <c r="AG28" s="19"/>
    </row>
    <row r="29" spans="2:33">
      <c r="B29" s="39" t="s">
        <v>4</v>
      </c>
      <c r="C29" s="40"/>
      <c r="D29" s="38">
        <v>-7680.14</v>
      </c>
      <c r="E29" s="38">
        <f t="shared" ref="E29" si="5">SUM(E31:E35)</f>
        <v>0</v>
      </c>
      <c r="F29" s="38">
        <f t="shared" ref="F29:AE29" si="6">SUM(F31:F35)</f>
        <v>0</v>
      </c>
      <c r="G29" s="38">
        <f t="shared" si="6"/>
        <v>0</v>
      </c>
      <c r="H29" s="38">
        <f t="shared" si="6"/>
        <v>114426.95</v>
      </c>
      <c r="I29" s="38">
        <f t="shared" si="6"/>
        <v>0</v>
      </c>
      <c r="J29" s="38">
        <f t="shared" si="6"/>
        <v>88290.77</v>
      </c>
      <c r="K29" s="38">
        <f t="shared" si="6"/>
        <v>0</v>
      </c>
      <c r="L29" s="38">
        <f t="shared" si="6"/>
        <v>51440.42</v>
      </c>
      <c r="M29" s="38">
        <f t="shared" si="6"/>
        <v>0</v>
      </c>
      <c r="N29" s="38">
        <f t="shared" si="6"/>
        <v>169857.58</v>
      </c>
      <c r="O29" s="38">
        <f t="shared" si="6"/>
        <v>0</v>
      </c>
      <c r="P29" s="38">
        <f t="shared" si="6"/>
        <v>77731.77</v>
      </c>
      <c r="Q29" s="38">
        <f t="shared" si="6"/>
        <v>0</v>
      </c>
      <c r="R29" s="38">
        <f t="shared" si="6"/>
        <v>55035.07</v>
      </c>
      <c r="S29" s="38">
        <f t="shared" si="6"/>
        <v>0</v>
      </c>
      <c r="T29" s="38">
        <f t="shared" si="6"/>
        <v>80513.679999999993</v>
      </c>
      <c r="U29" s="38">
        <f t="shared" si="6"/>
        <v>0</v>
      </c>
      <c r="V29" s="38">
        <f t="shared" si="6"/>
        <v>77945.259999999995</v>
      </c>
      <c r="W29" s="38">
        <f t="shared" si="6"/>
        <v>0</v>
      </c>
      <c r="X29" s="38">
        <f t="shared" si="6"/>
        <v>84064.9</v>
      </c>
      <c r="Y29" s="38">
        <f t="shared" si="6"/>
        <v>0</v>
      </c>
      <c r="Z29" s="38">
        <f t="shared" si="6"/>
        <v>0</v>
      </c>
      <c r="AA29" s="38">
        <f t="shared" si="6"/>
        <v>0</v>
      </c>
      <c r="AB29" s="38">
        <f t="shared" si="6"/>
        <v>2321.35</v>
      </c>
      <c r="AC29" s="38">
        <f t="shared" si="6"/>
        <v>0</v>
      </c>
      <c r="AD29" s="38">
        <f t="shared" si="6"/>
        <v>699432.33000000007</v>
      </c>
      <c r="AE29" s="38">
        <f t="shared" si="6"/>
        <v>0</v>
      </c>
      <c r="AF29" s="35">
        <f>AD29/AB29-1</f>
        <v>300.30412475499173</v>
      </c>
      <c r="AG29" s="35">
        <v>0</v>
      </c>
    </row>
    <row r="30" spans="2:33"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61"/>
      <c r="AE30" s="61"/>
      <c r="AF30" s="36"/>
      <c r="AG30" s="36"/>
    </row>
    <row r="31" spans="2:33" ht="42.6" customHeight="1">
      <c r="B31" s="32" t="s">
        <v>12</v>
      </c>
      <c r="C31" s="37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7">
        <v>124264.33</v>
      </c>
      <c r="AE31" s="27"/>
      <c r="AF31" s="19"/>
      <c r="AG31" s="19"/>
    </row>
    <row r="32" spans="2:33" ht="27.6" customHeight="1">
      <c r="B32" s="32" t="s">
        <v>9</v>
      </c>
      <c r="C32" s="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7">
        <v>298449</v>
      </c>
      <c r="AE32" s="27"/>
      <c r="AF32" s="19"/>
      <c r="AG32" s="19"/>
    </row>
    <row r="33" spans="2:33" ht="43.2" customHeight="1">
      <c r="B33" s="32" t="s">
        <v>10</v>
      </c>
      <c r="C33" s="37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7">
        <v>276719</v>
      </c>
      <c r="AE33" s="27"/>
      <c r="AF33" s="19"/>
      <c r="AG33" s="19"/>
    </row>
    <row r="34" spans="2:33" ht="28.8" customHeight="1">
      <c r="B34" s="32" t="s">
        <v>11</v>
      </c>
      <c r="C34" s="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3"/>
      <c r="AE34" s="23"/>
      <c r="AF34" s="19"/>
      <c r="AG34" s="19"/>
    </row>
    <row r="35" spans="2:33" ht="27.6" customHeight="1">
      <c r="B35" s="32" t="s">
        <v>17</v>
      </c>
      <c r="C35" s="3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3"/>
      <c r="AE35" s="23"/>
      <c r="AF35" s="19"/>
      <c r="AG35" s="19"/>
    </row>
    <row r="36" spans="2:33">
      <c r="B36" s="39" t="s">
        <v>20</v>
      </c>
      <c r="C36" s="40"/>
      <c r="D36" s="38">
        <v>24738.76</v>
      </c>
      <c r="E36" s="38">
        <f t="shared" ref="E36:AC36" si="7">SUM(E38:E42)</f>
        <v>0</v>
      </c>
      <c r="F36" s="38">
        <f t="shared" si="7"/>
        <v>162585.41</v>
      </c>
      <c r="G36" s="38">
        <f t="shared" si="7"/>
        <v>0</v>
      </c>
      <c r="H36" s="38">
        <f t="shared" si="7"/>
        <v>2836261.8599999994</v>
      </c>
      <c r="I36" s="38">
        <f t="shared" si="7"/>
        <v>179639.45</v>
      </c>
      <c r="J36" s="38">
        <f t="shared" si="7"/>
        <v>2968161.5</v>
      </c>
      <c r="K36" s="38">
        <f t="shared" si="7"/>
        <v>179639.45</v>
      </c>
      <c r="L36" s="38">
        <f t="shared" si="7"/>
        <v>3579888.6599999997</v>
      </c>
      <c r="M36" s="38">
        <f t="shared" si="7"/>
        <v>179639.45</v>
      </c>
      <c r="N36" s="38">
        <f t="shared" si="7"/>
        <v>2288254.44</v>
      </c>
      <c r="O36" s="38">
        <f t="shared" si="7"/>
        <v>179639.45</v>
      </c>
      <c r="P36" s="38">
        <f t="shared" si="7"/>
        <v>2699902.61</v>
      </c>
      <c r="Q36" s="38">
        <f t="shared" si="7"/>
        <v>179639.45</v>
      </c>
      <c r="R36" s="38">
        <f t="shared" si="7"/>
        <v>2782603.59</v>
      </c>
      <c r="S36" s="38">
        <f t="shared" si="7"/>
        <v>179639.45</v>
      </c>
      <c r="T36" s="38">
        <f t="shared" si="7"/>
        <v>2615855.7999999998</v>
      </c>
      <c r="U36" s="38">
        <f t="shared" si="7"/>
        <v>179639.45</v>
      </c>
      <c r="V36" s="38">
        <f t="shared" si="7"/>
        <v>2483055.5499999998</v>
      </c>
      <c r="W36" s="38">
        <f t="shared" si="7"/>
        <v>142806.04</v>
      </c>
      <c r="X36" s="38">
        <f t="shared" si="7"/>
        <v>2680559.16</v>
      </c>
      <c r="Y36" s="38">
        <f t="shared" si="7"/>
        <v>142806.04</v>
      </c>
      <c r="Z36" s="38">
        <f t="shared" si="7"/>
        <v>79878.12999999999</v>
      </c>
      <c r="AA36" s="38">
        <f t="shared" si="7"/>
        <v>0</v>
      </c>
      <c r="AB36" s="38">
        <f t="shared" si="7"/>
        <v>95495.42</v>
      </c>
      <c r="AC36" s="38">
        <f t="shared" si="7"/>
        <v>0</v>
      </c>
      <c r="AD36" s="38">
        <f t="shared" ref="AD36:AE36" si="8">SUM(AD38:AD42)</f>
        <v>3199881.42</v>
      </c>
      <c r="AE36" s="38">
        <f t="shared" si="8"/>
        <v>0</v>
      </c>
      <c r="AF36" s="35">
        <f>AD36/AB36-1</f>
        <v>32.50821871876159</v>
      </c>
      <c r="AG36" s="35">
        <v>0</v>
      </c>
    </row>
    <row r="37" spans="2:33">
      <c r="B37" s="41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61"/>
      <c r="AE37" s="61"/>
      <c r="AF37" s="36"/>
      <c r="AG37" s="36"/>
    </row>
    <row r="38" spans="2:33" ht="43.8" customHeight="1">
      <c r="B38" s="32" t="s">
        <v>12</v>
      </c>
      <c r="C38" s="37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7">
        <v>166017.66</v>
      </c>
      <c r="AE38" s="27"/>
      <c r="AF38" s="19"/>
      <c r="AG38" s="19"/>
    </row>
    <row r="39" spans="2:33" ht="28.2" customHeight="1">
      <c r="B39" s="32" t="s">
        <v>9</v>
      </c>
      <c r="C39" s="37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7">
        <v>2125558.7599999998</v>
      </c>
      <c r="AE39" s="27"/>
      <c r="AF39" s="19"/>
      <c r="AG39" s="19"/>
    </row>
    <row r="40" spans="2:33" ht="43.8" customHeight="1">
      <c r="B40" s="32" t="s">
        <v>10</v>
      </c>
      <c r="C40" s="37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7">
        <v>908305</v>
      </c>
      <c r="AE40" s="27"/>
      <c r="AF40" s="19"/>
      <c r="AG40" s="19"/>
    </row>
    <row r="41" spans="2:33" ht="28.8" customHeight="1">
      <c r="B41" s="32" t="s">
        <v>11</v>
      </c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3"/>
      <c r="AE41" s="23"/>
      <c r="AF41" s="19"/>
      <c r="AG41" s="19"/>
    </row>
    <row r="42" spans="2:33" ht="27" customHeight="1">
      <c r="B42" s="32" t="s">
        <v>17</v>
      </c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3"/>
      <c r="AE42" s="23"/>
      <c r="AF42" s="19"/>
      <c r="AG42" s="19"/>
    </row>
    <row r="43" spans="2:33">
      <c r="B43" s="39" t="s">
        <v>18</v>
      </c>
      <c r="C43" s="40"/>
      <c r="D43" s="38">
        <v>10765845.27</v>
      </c>
      <c r="E43" s="38">
        <v>7171240.7400000002</v>
      </c>
      <c r="F43" s="38">
        <f t="shared" ref="F43:G43" si="9">SUM(F45:F49)</f>
        <v>13066265.32</v>
      </c>
      <c r="G43" s="38">
        <f t="shared" si="9"/>
        <v>9363054.25</v>
      </c>
      <c r="H43" s="38">
        <f t="shared" ref="H43:AE43" si="10">SUM(H45:H49)</f>
        <v>12452961.670000002</v>
      </c>
      <c r="I43" s="38">
        <f t="shared" si="10"/>
        <v>10697359.270000001</v>
      </c>
      <c r="J43" s="38">
        <f t="shared" si="10"/>
        <v>10509503.82</v>
      </c>
      <c r="K43" s="38">
        <f t="shared" si="10"/>
        <v>9311032.910000002</v>
      </c>
      <c r="L43" s="38">
        <f t="shared" si="10"/>
        <v>9816963.7700000014</v>
      </c>
      <c r="M43" s="38">
        <f t="shared" si="10"/>
        <v>9514146.0000000019</v>
      </c>
      <c r="N43" s="38">
        <f t="shared" si="10"/>
        <v>10491903.119999999</v>
      </c>
      <c r="O43" s="38">
        <f t="shared" si="10"/>
        <v>10223094.629999999</v>
      </c>
      <c r="P43" s="38">
        <f t="shared" si="10"/>
        <v>11041075.82</v>
      </c>
      <c r="Q43" s="38">
        <f t="shared" si="10"/>
        <v>9852688.540000001</v>
      </c>
      <c r="R43" s="38">
        <f t="shared" si="10"/>
        <v>11491967.560000001</v>
      </c>
      <c r="S43" s="38">
        <f t="shared" si="10"/>
        <v>9865070.0600000005</v>
      </c>
      <c r="T43" s="38">
        <f t="shared" si="10"/>
        <v>12060303.5</v>
      </c>
      <c r="U43" s="38">
        <f t="shared" si="10"/>
        <v>10862190.040000001</v>
      </c>
      <c r="V43" s="38">
        <f t="shared" si="10"/>
        <v>11619250.300000001</v>
      </c>
      <c r="W43" s="38">
        <f t="shared" si="10"/>
        <v>9816511.040000001</v>
      </c>
      <c r="X43" s="38">
        <f t="shared" si="10"/>
        <v>11514591.1</v>
      </c>
      <c r="Y43" s="38">
        <f t="shared" si="10"/>
        <v>10293165.02</v>
      </c>
      <c r="Z43" s="38">
        <f t="shared" si="10"/>
        <v>14972637.870000001</v>
      </c>
      <c r="AA43" s="38">
        <f t="shared" si="10"/>
        <v>11006589.689999999</v>
      </c>
      <c r="AB43" s="38">
        <f t="shared" si="10"/>
        <v>9326658.8399999999</v>
      </c>
      <c r="AC43" s="38">
        <f t="shared" si="10"/>
        <v>4539830.71</v>
      </c>
      <c r="AD43" s="38">
        <f t="shared" si="10"/>
        <v>13681504.65</v>
      </c>
      <c r="AE43" s="38">
        <f t="shared" si="10"/>
        <v>3293670.71</v>
      </c>
      <c r="AF43" s="35">
        <f>AD43/AB43-1</f>
        <v>0.4669245315721231</v>
      </c>
      <c r="AG43" s="35">
        <f>AE43/AC43-1</f>
        <v>-0.2744948170104784</v>
      </c>
    </row>
    <row r="44" spans="2:33">
      <c r="B44" s="4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61"/>
      <c r="AE44" s="61"/>
      <c r="AF44" s="36"/>
      <c r="AG44" s="36"/>
    </row>
    <row r="45" spans="2:33" ht="41.4" customHeight="1">
      <c r="B45" s="32" t="s">
        <v>12</v>
      </c>
      <c r="C45" s="37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7">
        <v>2701048.7</v>
      </c>
      <c r="AE45" s="27">
        <v>246682.71</v>
      </c>
      <c r="AF45" s="19"/>
      <c r="AG45" s="19"/>
    </row>
    <row r="46" spans="2:33" ht="23.4" customHeight="1">
      <c r="B46" s="32" t="s">
        <v>9</v>
      </c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7">
        <v>5247056.71</v>
      </c>
      <c r="AE46" s="27"/>
      <c r="AF46" s="19"/>
      <c r="AG46" s="19"/>
    </row>
    <row r="47" spans="2:33" ht="40.200000000000003" customHeight="1">
      <c r="B47" s="32" t="s">
        <v>10</v>
      </c>
      <c r="C47" s="37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7">
        <v>1972267.34</v>
      </c>
      <c r="AE47" s="27"/>
      <c r="AF47" s="19"/>
      <c r="AG47" s="19"/>
    </row>
    <row r="48" spans="2:33" ht="27.6" customHeight="1">
      <c r="B48" s="32" t="s">
        <v>11</v>
      </c>
      <c r="C48" s="37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7">
        <v>3761131.9</v>
      </c>
      <c r="AE48" s="27">
        <v>3046988</v>
      </c>
      <c r="AF48" s="19"/>
      <c r="AG48" s="19"/>
    </row>
    <row r="49" spans="2:33" ht="22.8" customHeight="1">
      <c r="B49" s="32" t="s">
        <v>17</v>
      </c>
      <c r="C49" s="3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7"/>
      <c r="AE49" s="27"/>
      <c r="AF49" s="19"/>
      <c r="AG49" s="19"/>
    </row>
    <row r="50" spans="2:33" hidden="1">
      <c r="B50" s="39" t="s">
        <v>5</v>
      </c>
      <c r="C50" s="40"/>
      <c r="D50" s="38">
        <v>654159.29</v>
      </c>
      <c r="E50" s="38">
        <f t="shared" ref="E50" si="11">SUM(E52:E56)</f>
        <v>0</v>
      </c>
      <c r="F50" s="38">
        <f t="shared" ref="F50:AC50" si="12">SUM(F52:F56)</f>
        <v>159427.71</v>
      </c>
      <c r="G50" s="38">
        <f t="shared" si="12"/>
        <v>156150</v>
      </c>
      <c r="H50" s="38">
        <f t="shared" si="12"/>
        <v>166323.26</v>
      </c>
      <c r="I50" s="38">
        <f t="shared" si="12"/>
        <v>156150</v>
      </c>
      <c r="J50" s="38">
        <f t="shared" si="12"/>
        <v>158187.54</v>
      </c>
      <c r="K50" s="38">
        <f t="shared" si="12"/>
        <v>156150</v>
      </c>
      <c r="L50" s="38">
        <f t="shared" si="12"/>
        <v>157389.10999999999</v>
      </c>
      <c r="M50" s="38">
        <f t="shared" si="12"/>
        <v>156150</v>
      </c>
      <c r="N50" s="38">
        <f t="shared" si="12"/>
        <v>162310.56</v>
      </c>
      <c r="O50" s="38">
        <f t="shared" si="12"/>
        <v>156150</v>
      </c>
      <c r="P50" s="38">
        <f t="shared" si="12"/>
        <v>158206.72</v>
      </c>
      <c r="Q50" s="38">
        <f t="shared" si="12"/>
        <v>156150</v>
      </c>
      <c r="R50" s="38">
        <f t="shared" si="12"/>
        <v>162910.32999999999</v>
      </c>
      <c r="S50" s="38">
        <f t="shared" si="12"/>
        <v>156150</v>
      </c>
      <c r="T50" s="38">
        <f t="shared" si="12"/>
        <v>159608.60999999999</v>
      </c>
      <c r="U50" s="38">
        <f t="shared" si="12"/>
        <v>156150</v>
      </c>
      <c r="V50" s="38">
        <f t="shared" si="12"/>
        <v>157986.35</v>
      </c>
      <c r="W50" s="38">
        <f t="shared" si="12"/>
        <v>156150</v>
      </c>
      <c r="X50" s="38">
        <f t="shared" si="12"/>
        <v>159926.9</v>
      </c>
      <c r="Y50" s="38">
        <f t="shared" si="12"/>
        <v>156150</v>
      </c>
      <c r="Z50" s="38">
        <f t="shared" si="12"/>
        <v>0</v>
      </c>
      <c r="AA50" s="38">
        <f t="shared" si="12"/>
        <v>0</v>
      </c>
      <c r="AB50" s="38">
        <f t="shared" si="12"/>
        <v>0</v>
      </c>
      <c r="AC50" s="38">
        <f t="shared" si="12"/>
        <v>0</v>
      </c>
      <c r="AD50" s="24"/>
      <c r="AE50" s="24"/>
      <c r="AF50" s="35">
        <f>Z50/F50-1</f>
        <v>-1</v>
      </c>
      <c r="AG50" s="35">
        <f>AA50/G50-1</f>
        <v>-1</v>
      </c>
    </row>
    <row r="51" spans="2:33" hidden="1">
      <c r="B51" s="41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25"/>
      <c r="AE51" s="25"/>
      <c r="AF51" s="36"/>
      <c r="AG51" s="36"/>
    </row>
    <row r="52" spans="2:33" hidden="1">
      <c r="B52" s="32" t="s">
        <v>12</v>
      </c>
      <c r="C52" s="37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3"/>
      <c r="AE52" s="23"/>
      <c r="AF52" s="19"/>
      <c r="AG52" s="19"/>
    </row>
    <row r="53" spans="2:33" hidden="1">
      <c r="B53" s="32" t="s">
        <v>9</v>
      </c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3"/>
      <c r="AE53" s="23"/>
      <c r="AF53" s="19"/>
      <c r="AG53" s="19"/>
    </row>
    <row r="54" spans="2:33" hidden="1">
      <c r="B54" s="32" t="s">
        <v>10</v>
      </c>
      <c r="C54" s="37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3"/>
      <c r="AE54" s="23"/>
      <c r="AF54" s="19"/>
      <c r="AG54" s="19"/>
    </row>
    <row r="55" spans="2:33" hidden="1">
      <c r="B55" s="32" t="s">
        <v>11</v>
      </c>
      <c r="C55" s="37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3"/>
      <c r="AE55" s="23"/>
      <c r="AF55" s="19"/>
      <c r="AG55" s="19"/>
    </row>
    <row r="56" spans="2:33" hidden="1">
      <c r="B56" s="32" t="s">
        <v>17</v>
      </c>
      <c r="C56" s="37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3"/>
      <c r="AE56" s="23"/>
      <c r="AF56" s="19"/>
      <c r="AG56" s="19"/>
    </row>
    <row r="57" spans="2:33">
      <c r="B57" s="39" t="s">
        <v>19</v>
      </c>
      <c r="C57" s="40"/>
      <c r="D57" s="43">
        <v>10829169.880000001</v>
      </c>
      <c r="E57" s="43">
        <f>1640975.89+2975186.97+988391.8</f>
        <v>5604554.6600000001</v>
      </c>
      <c r="F57" s="43">
        <f t="shared" ref="F57:G57" si="13">SUM(F59:F63)</f>
        <v>6197764.7700000005</v>
      </c>
      <c r="G57" s="43">
        <f t="shared" si="13"/>
        <v>3749667.49</v>
      </c>
      <c r="H57" s="43">
        <f t="shared" ref="H57:AE57" si="14">SUM(H59:H63)</f>
        <v>6852948.2799999993</v>
      </c>
      <c r="I57" s="43">
        <f t="shared" si="14"/>
        <v>3749667.49</v>
      </c>
      <c r="J57" s="43">
        <f t="shared" si="14"/>
        <v>5929212.6499999994</v>
      </c>
      <c r="K57" s="43">
        <f t="shared" si="14"/>
        <v>2974471.0500000003</v>
      </c>
      <c r="L57" s="43">
        <f t="shared" si="14"/>
        <v>7559967.5599999996</v>
      </c>
      <c r="M57" s="43">
        <f t="shared" si="14"/>
        <v>2974471.0500000003</v>
      </c>
      <c r="N57" s="43">
        <f t="shared" si="14"/>
        <v>6930316.6799999997</v>
      </c>
      <c r="O57" s="43">
        <f t="shared" si="14"/>
        <v>4894294.6399999997</v>
      </c>
      <c r="P57" s="43">
        <f t="shared" si="14"/>
        <v>7219255.4799999995</v>
      </c>
      <c r="Q57" s="43">
        <f t="shared" si="14"/>
        <v>4894294.6399999997</v>
      </c>
      <c r="R57" s="43">
        <f t="shared" si="14"/>
        <v>9600917.8499999996</v>
      </c>
      <c r="S57" s="43">
        <f t="shared" si="14"/>
        <v>4651292.82</v>
      </c>
      <c r="T57" s="43">
        <f t="shared" si="14"/>
        <v>8525632.5199999996</v>
      </c>
      <c r="U57" s="43">
        <f t="shared" si="14"/>
        <v>4005766.16</v>
      </c>
      <c r="V57" s="43">
        <f t="shared" si="14"/>
        <v>10599393.380000001</v>
      </c>
      <c r="W57" s="43">
        <f t="shared" si="14"/>
        <v>1496363.55</v>
      </c>
      <c r="X57" s="43">
        <f t="shared" si="14"/>
        <v>20377243.73</v>
      </c>
      <c r="Y57" s="43">
        <f t="shared" si="14"/>
        <v>1496363.55</v>
      </c>
      <c r="Z57" s="43">
        <f t="shared" si="14"/>
        <v>20412653.610000003</v>
      </c>
      <c r="AA57" s="43">
        <f t="shared" si="14"/>
        <v>13308419.82</v>
      </c>
      <c r="AB57" s="43">
        <f t="shared" si="14"/>
        <v>8091227.3499999996</v>
      </c>
      <c r="AC57" s="43">
        <f t="shared" si="14"/>
        <v>426532.05</v>
      </c>
      <c r="AD57" s="43">
        <f t="shared" si="14"/>
        <v>11339077.790000001</v>
      </c>
      <c r="AE57" s="43">
        <f t="shared" si="14"/>
        <v>1301213.01</v>
      </c>
      <c r="AF57" s="35">
        <f>AD57/AB57-1</f>
        <v>0.40140392792201074</v>
      </c>
      <c r="AG57" s="35">
        <f>AE57/AC57-1</f>
        <v>2.0506805057204964</v>
      </c>
    </row>
    <row r="58" spans="2:33">
      <c r="B58" s="41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61"/>
      <c r="AE58" s="61"/>
      <c r="AF58" s="36"/>
      <c r="AG58" s="36"/>
    </row>
    <row r="59" spans="2:33" ht="30" customHeight="1">
      <c r="B59" s="32" t="s">
        <v>12</v>
      </c>
      <c r="C59" s="37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9">
        <v>10495032.359999999</v>
      </c>
      <c r="AE59" s="29">
        <v>1301213.01</v>
      </c>
      <c r="AF59" s="16"/>
      <c r="AG59" s="16"/>
    </row>
    <row r="60" spans="2:33" ht="29.4" customHeight="1">
      <c r="B60" s="32" t="s">
        <v>9</v>
      </c>
      <c r="C60" s="3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>
        <v>723073.63</v>
      </c>
      <c r="AE60" s="29"/>
      <c r="AF60" s="16"/>
      <c r="AG60" s="16"/>
    </row>
    <row r="61" spans="2:33" ht="44.4" customHeight="1">
      <c r="B61" s="32" t="s">
        <v>10</v>
      </c>
      <c r="C61" s="37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>
        <v>120968.57</v>
      </c>
      <c r="AE61" s="29"/>
      <c r="AF61" s="16"/>
      <c r="AG61" s="16"/>
    </row>
    <row r="62" spans="2:33" ht="28.8" customHeight="1">
      <c r="B62" s="32" t="s">
        <v>11</v>
      </c>
      <c r="C62" s="37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9"/>
      <c r="AE62" s="29"/>
      <c r="AF62" s="16"/>
      <c r="AG62" s="16"/>
    </row>
    <row r="63" spans="2:33" ht="30" customHeight="1">
      <c r="B63" s="32" t="s">
        <v>17</v>
      </c>
      <c r="C63" s="37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9">
        <v>3.23</v>
      </c>
      <c r="AE63" s="29"/>
      <c r="AF63" s="16"/>
      <c r="AG63" s="16"/>
    </row>
    <row r="64" spans="2:33">
      <c r="B64" s="39" t="s">
        <v>16</v>
      </c>
      <c r="C64" s="40"/>
      <c r="D64" s="38">
        <v>-1470.89</v>
      </c>
      <c r="E64" s="38">
        <f t="shared" ref="E64" si="15">SUM(E66:E70)</f>
        <v>0</v>
      </c>
      <c r="F64" s="38">
        <f t="shared" ref="F64:AE64" si="16">SUM(F66:F70)</f>
        <v>741.25</v>
      </c>
      <c r="G64" s="38">
        <f t="shared" si="16"/>
        <v>0</v>
      </c>
      <c r="H64" s="38">
        <f t="shared" si="16"/>
        <v>0</v>
      </c>
      <c r="I64" s="38">
        <f t="shared" si="16"/>
        <v>0</v>
      </c>
      <c r="J64" s="38">
        <f t="shared" si="16"/>
        <v>0</v>
      </c>
      <c r="K64" s="38">
        <f t="shared" si="16"/>
        <v>0</v>
      </c>
      <c r="L64" s="38">
        <f t="shared" si="16"/>
        <v>0</v>
      </c>
      <c r="M64" s="38">
        <f t="shared" si="16"/>
        <v>0</v>
      </c>
      <c r="N64" s="38">
        <f t="shared" si="16"/>
        <v>0</v>
      </c>
      <c r="O64" s="38">
        <f t="shared" si="16"/>
        <v>0</v>
      </c>
      <c r="P64" s="38">
        <f t="shared" si="16"/>
        <v>0</v>
      </c>
      <c r="Q64" s="38">
        <f t="shared" si="16"/>
        <v>0</v>
      </c>
      <c r="R64" s="38">
        <f t="shared" si="16"/>
        <v>0</v>
      </c>
      <c r="S64" s="38">
        <f t="shared" si="16"/>
        <v>0</v>
      </c>
      <c r="T64" s="38">
        <f t="shared" si="16"/>
        <v>0</v>
      </c>
      <c r="U64" s="38">
        <f t="shared" si="16"/>
        <v>0</v>
      </c>
      <c r="V64" s="38">
        <f t="shared" si="16"/>
        <v>0</v>
      </c>
      <c r="W64" s="38">
        <f t="shared" si="16"/>
        <v>0</v>
      </c>
      <c r="X64" s="38">
        <f t="shared" si="16"/>
        <v>0</v>
      </c>
      <c r="Y64" s="38">
        <f t="shared" si="16"/>
        <v>0</v>
      </c>
      <c r="Z64" s="38">
        <f t="shared" si="16"/>
        <v>0</v>
      </c>
      <c r="AA64" s="38">
        <f t="shared" si="16"/>
        <v>0</v>
      </c>
      <c r="AB64" s="38">
        <f t="shared" si="16"/>
        <v>0</v>
      </c>
      <c r="AC64" s="38">
        <f t="shared" si="16"/>
        <v>0</v>
      </c>
      <c r="AD64" s="38">
        <v>59675.94</v>
      </c>
      <c r="AE64" s="38">
        <f t="shared" si="16"/>
        <v>0</v>
      </c>
      <c r="AF64" s="35">
        <v>1</v>
      </c>
      <c r="AG64" s="35">
        <v>0</v>
      </c>
    </row>
    <row r="65" spans="2:33"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61"/>
      <c r="AE65" s="61"/>
      <c r="AF65" s="36"/>
      <c r="AG65" s="36"/>
    </row>
    <row r="66" spans="2:33" ht="43.8" customHeight="1">
      <c r="B66" s="32" t="s">
        <v>12</v>
      </c>
      <c r="C66" s="37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7"/>
      <c r="AE66" s="27"/>
      <c r="AF66" s="19"/>
      <c r="AG66" s="19"/>
    </row>
    <row r="67" spans="2:33" ht="23.4" customHeight="1">
      <c r="B67" s="32" t="s">
        <v>9</v>
      </c>
      <c r="C67" s="37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7">
        <v>59675.94</v>
      </c>
      <c r="AE67" s="27"/>
      <c r="AF67" s="19"/>
      <c r="AG67" s="19"/>
    </row>
    <row r="68" spans="2:33" ht="45" customHeight="1">
      <c r="B68" s="32" t="s">
        <v>10</v>
      </c>
      <c r="C68" s="37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3"/>
      <c r="AE68" s="23"/>
      <c r="AF68" s="19"/>
      <c r="AG68" s="19"/>
    </row>
    <row r="69" spans="2:33" ht="30" customHeight="1">
      <c r="B69" s="32" t="s">
        <v>11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3"/>
      <c r="AE69" s="23"/>
      <c r="AF69" s="19"/>
      <c r="AG69" s="19"/>
    </row>
    <row r="70" spans="2:33" ht="26.4" customHeight="1">
      <c r="B70" s="32" t="s">
        <v>17</v>
      </c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3"/>
      <c r="AE70" s="23"/>
      <c r="AF70" s="19"/>
      <c r="AG70" s="19"/>
    </row>
    <row r="71" spans="2:33" ht="57.6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7">SUM(H72:H74)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7">
        <f t="shared" si="17"/>
        <v>0</v>
      </c>
      <c r="Q71" s="17">
        <f t="shared" si="17"/>
        <v>0</v>
      </c>
      <c r="R71" s="17">
        <f t="shared" si="17"/>
        <v>0</v>
      </c>
      <c r="S71" s="17">
        <f t="shared" si="17"/>
        <v>0</v>
      </c>
      <c r="T71" s="17">
        <f t="shared" si="17"/>
        <v>0</v>
      </c>
      <c r="U71" s="17">
        <f t="shared" si="17"/>
        <v>0</v>
      </c>
      <c r="V71" s="17">
        <f t="shared" si="17"/>
        <v>0</v>
      </c>
      <c r="W71" s="17">
        <f t="shared" si="17"/>
        <v>0</v>
      </c>
      <c r="X71" s="17">
        <f t="shared" si="17"/>
        <v>0</v>
      </c>
      <c r="Y71" s="17">
        <f t="shared" si="17"/>
        <v>0</v>
      </c>
      <c r="Z71" s="17">
        <f t="shared" si="17"/>
        <v>0</v>
      </c>
      <c r="AA71" s="17">
        <f t="shared" si="17"/>
        <v>0</v>
      </c>
      <c r="AB71" s="17">
        <f t="shared" si="17"/>
        <v>0</v>
      </c>
      <c r="AC71" s="17">
        <f t="shared" si="17"/>
        <v>0</v>
      </c>
      <c r="AD71" s="24"/>
      <c r="AE71" s="24"/>
      <c r="AF71" s="35">
        <v>0</v>
      </c>
      <c r="AG71" s="35">
        <v>0</v>
      </c>
    </row>
    <row r="72" spans="2:33" ht="30" customHeight="1">
      <c r="B72" s="32" t="s">
        <v>11</v>
      </c>
      <c r="C72" s="33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3"/>
      <c r="AE72" s="23"/>
      <c r="AF72" s="36"/>
      <c r="AG72" s="36"/>
    </row>
    <row r="73" spans="2:33" s="12" customFormat="1">
      <c r="B73" s="34" t="s">
        <v>25</v>
      </c>
      <c r="C73" s="33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6"/>
      <c r="AE73" s="26"/>
      <c r="AF73" s="11"/>
      <c r="AG73" s="11"/>
    </row>
    <row r="74" spans="2:33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3"/>
      <c r="AE74" s="23"/>
      <c r="AF74" s="19"/>
      <c r="AG74" s="19"/>
    </row>
    <row r="75" spans="2:33" s="4" customFormat="1">
      <c r="B75" s="34" t="s">
        <v>13</v>
      </c>
      <c r="C75" s="33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8">H8+H15+H22+H29+H36+H43+H50+H57+H64+H71</f>
        <v>93511066.090000018</v>
      </c>
      <c r="I75" s="18">
        <f t="shared" si="18"/>
        <v>66963948.660000004</v>
      </c>
      <c r="J75" s="18">
        <f t="shared" si="18"/>
        <v>92440148.88000001</v>
      </c>
      <c r="K75" s="18">
        <f t="shared" si="18"/>
        <v>69371696.100000009</v>
      </c>
      <c r="L75" s="18">
        <f t="shared" si="18"/>
        <v>93692017.959999993</v>
      </c>
      <c r="M75" s="18">
        <f t="shared" si="18"/>
        <v>72494645.030000001</v>
      </c>
      <c r="N75" s="18">
        <f t="shared" si="18"/>
        <v>95350288.340000004</v>
      </c>
      <c r="O75" s="18">
        <f t="shared" si="18"/>
        <v>74699098.340000004</v>
      </c>
      <c r="P75" s="18">
        <f t="shared" si="18"/>
        <v>92952938.269999996</v>
      </c>
      <c r="Q75" s="18">
        <f t="shared" si="18"/>
        <v>82357876.220000014</v>
      </c>
      <c r="R75" s="18">
        <f t="shared" si="18"/>
        <v>97449531.209999979</v>
      </c>
      <c r="S75" s="18">
        <f t="shared" si="18"/>
        <v>74441297.569999993</v>
      </c>
      <c r="T75" s="18">
        <f t="shared" si="18"/>
        <v>96755275.489999995</v>
      </c>
      <c r="U75" s="18">
        <f t="shared" si="18"/>
        <v>74719949.890000001</v>
      </c>
      <c r="V75" s="18">
        <f t="shared" si="18"/>
        <v>97352731.719999984</v>
      </c>
      <c r="W75" s="18">
        <f t="shared" si="18"/>
        <v>74918061.669999987</v>
      </c>
      <c r="X75" s="18">
        <f t="shared" si="18"/>
        <v>103431682.53</v>
      </c>
      <c r="Y75" s="18">
        <f t="shared" si="18"/>
        <v>71550048.36999999</v>
      </c>
      <c r="Z75" s="18">
        <f t="shared" si="18"/>
        <v>139512827.16999999</v>
      </c>
      <c r="AA75" s="18">
        <f>AA8+AA15+AA22+AA29+AA36+AA43+AA50+AA57+AA64+AA71</f>
        <v>116277638.82999998</v>
      </c>
      <c r="AB75" s="18">
        <f t="shared" ref="AB75:AE75" si="19">AB8+AB15+AB22+AB29+AB36+AB43+AB50+AB57+AB64+AB71</f>
        <v>91678410.280000001</v>
      </c>
      <c r="AC75" s="18">
        <f t="shared" si="19"/>
        <v>71432870.559999987</v>
      </c>
      <c r="AD75" s="18">
        <f t="shared" si="19"/>
        <v>105521809.28000002</v>
      </c>
      <c r="AE75" s="18">
        <f t="shared" si="19"/>
        <v>64705599.289999992</v>
      </c>
      <c r="AF75" s="3">
        <f>AD75/AB75-1</f>
        <v>0.15099955330508186</v>
      </c>
      <c r="AG75" s="3">
        <f>AE75/AC75-1</f>
        <v>-9.417612952218446E-2</v>
      </c>
    </row>
    <row r="76" spans="2:33" ht="45.6" customHeight="1">
      <c r="B76" s="32" t="s">
        <v>12</v>
      </c>
      <c r="C76" s="33"/>
      <c r="D76" s="2">
        <f t="shared" ref="D76:AE80" si="20">D10+D17+D24+D31+D38+D45+D52+D59+D66</f>
        <v>0</v>
      </c>
      <c r="E76" s="2">
        <f t="shared" si="20"/>
        <v>0</v>
      </c>
      <c r="F76" s="2">
        <f t="shared" si="20"/>
        <v>17953226.410000004</v>
      </c>
      <c r="G76" s="2">
        <f t="shared" si="20"/>
        <v>6382951.8399999943</v>
      </c>
      <c r="H76" s="2">
        <f t="shared" si="20"/>
        <v>19216097.170000002</v>
      </c>
      <c r="I76" s="2">
        <f t="shared" si="20"/>
        <v>6555841.7200000007</v>
      </c>
      <c r="J76" s="2">
        <f t="shared" si="20"/>
        <v>22865503.460000001</v>
      </c>
      <c r="K76" s="2">
        <f t="shared" si="20"/>
        <v>5864947.9199999999</v>
      </c>
      <c r="L76" s="2">
        <f t="shared" si="20"/>
        <v>17090632.079999998</v>
      </c>
      <c r="M76" s="2">
        <f t="shared" si="20"/>
        <v>5837825.0099999998</v>
      </c>
      <c r="N76" s="2">
        <f t="shared" si="20"/>
        <v>16099291.18</v>
      </c>
      <c r="O76" s="2">
        <f t="shared" si="20"/>
        <v>7784857.7199999997</v>
      </c>
      <c r="P76" s="2">
        <f t="shared" si="20"/>
        <v>16094244.300000001</v>
      </c>
      <c r="Q76" s="2">
        <f t="shared" si="20"/>
        <v>7902977.2199999997</v>
      </c>
      <c r="R76" s="2">
        <f t="shared" si="20"/>
        <v>20791692.359999999</v>
      </c>
      <c r="S76" s="2">
        <f t="shared" si="20"/>
        <v>7175180.9199999999</v>
      </c>
      <c r="T76" s="2">
        <f t="shared" si="20"/>
        <v>20070445.379999999</v>
      </c>
      <c r="U76" s="2">
        <f t="shared" si="20"/>
        <v>6987489.4900000002</v>
      </c>
      <c r="V76" s="2">
        <f t="shared" si="20"/>
        <v>24410984.270000003</v>
      </c>
      <c r="W76" s="2">
        <f t="shared" si="20"/>
        <v>4182653.4699999997</v>
      </c>
      <c r="X76" s="2">
        <f t="shared" si="20"/>
        <v>34358661.780000001</v>
      </c>
      <c r="Y76" s="2">
        <f t="shared" si="20"/>
        <v>4756662.17</v>
      </c>
      <c r="Z76" s="2">
        <f t="shared" si="20"/>
        <v>37550191.880000003</v>
      </c>
      <c r="AA76" s="2">
        <f t="shared" si="20"/>
        <v>19969076.690000001</v>
      </c>
      <c r="AB76" s="2">
        <f t="shared" si="20"/>
        <v>19131225.359999999</v>
      </c>
      <c r="AC76" s="2">
        <f t="shared" si="20"/>
        <v>2260154.08</v>
      </c>
      <c r="AD76" s="27">
        <f t="shared" si="20"/>
        <v>28807730.530000001</v>
      </c>
      <c r="AE76" s="27">
        <f t="shared" si="20"/>
        <v>3126009.0300000003</v>
      </c>
      <c r="AF76" s="3"/>
      <c r="AG76" s="3"/>
    </row>
    <row r="77" spans="2:33" ht="30" customHeight="1">
      <c r="B77" s="32" t="s">
        <v>9</v>
      </c>
      <c r="C77" s="33"/>
      <c r="D77" s="2">
        <f t="shared" si="20"/>
        <v>0</v>
      </c>
      <c r="E77" s="2">
        <f t="shared" si="20"/>
        <v>0</v>
      </c>
      <c r="F77" s="2">
        <f t="shared" si="20"/>
        <v>0</v>
      </c>
      <c r="G77" s="2">
        <f t="shared" si="20"/>
        <v>0</v>
      </c>
      <c r="H77" s="2">
        <f t="shared" si="20"/>
        <v>1611249.67</v>
      </c>
      <c r="I77" s="2">
        <f t="shared" si="20"/>
        <v>0</v>
      </c>
      <c r="J77" s="2">
        <f t="shared" si="20"/>
        <v>1404831.87</v>
      </c>
      <c r="K77" s="2">
        <f t="shared" si="20"/>
        <v>0</v>
      </c>
      <c r="L77" s="2">
        <f t="shared" si="20"/>
        <v>2089553.3599999999</v>
      </c>
      <c r="M77" s="2">
        <f t="shared" si="20"/>
        <v>0</v>
      </c>
      <c r="N77" s="2">
        <f t="shared" si="20"/>
        <v>1291836.76</v>
      </c>
      <c r="O77" s="2">
        <f t="shared" si="20"/>
        <v>0</v>
      </c>
      <c r="P77" s="2">
        <f t="shared" si="20"/>
        <v>1343049.24</v>
      </c>
      <c r="Q77" s="2">
        <f t="shared" si="20"/>
        <v>0</v>
      </c>
      <c r="R77" s="2">
        <f t="shared" si="20"/>
        <v>1452525.99</v>
      </c>
      <c r="S77" s="2">
        <f t="shared" si="20"/>
        <v>0</v>
      </c>
      <c r="T77" s="2">
        <f t="shared" si="20"/>
        <v>1242140.78</v>
      </c>
      <c r="U77" s="2">
        <f t="shared" si="20"/>
        <v>0</v>
      </c>
      <c r="V77" s="2">
        <f t="shared" si="20"/>
        <v>1196585.6499999999</v>
      </c>
      <c r="W77" s="2">
        <f t="shared" si="20"/>
        <v>0</v>
      </c>
      <c r="X77" s="2">
        <f t="shared" si="20"/>
        <v>1283435.7</v>
      </c>
      <c r="Y77" s="2">
        <f t="shared" si="20"/>
        <v>0</v>
      </c>
      <c r="Z77" s="2">
        <f t="shared" si="20"/>
        <v>0</v>
      </c>
      <c r="AA77" s="2">
        <f t="shared" si="20"/>
        <v>0</v>
      </c>
      <c r="AB77" s="2">
        <f t="shared" si="20"/>
        <v>0</v>
      </c>
      <c r="AC77" s="2">
        <f t="shared" si="20"/>
        <v>0</v>
      </c>
      <c r="AD77" s="27">
        <f t="shared" si="20"/>
        <v>10213751.859999999</v>
      </c>
      <c r="AE77" s="27">
        <f t="shared" si="20"/>
        <v>0</v>
      </c>
      <c r="AF77" s="3"/>
      <c r="AG77" s="3"/>
    </row>
    <row r="78" spans="2:33" ht="40.200000000000003" customHeight="1">
      <c r="B78" s="32" t="s">
        <v>10</v>
      </c>
      <c r="C78" s="33"/>
      <c r="D78" s="2">
        <f t="shared" si="20"/>
        <v>0</v>
      </c>
      <c r="E78" s="2">
        <f t="shared" si="20"/>
        <v>0</v>
      </c>
      <c r="F78" s="2">
        <f t="shared" si="20"/>
        <v>5781112.8999999994</v>
      </c>
      <c r="G78" s="2">
        <f t="shared" si="20"/>
        <v>0</v>
      </c>
      <c r="H78" s="2">
        <f t="shared" si="20"/>
        <v>841993.46</v>
      </c>
      <c r="I78" s="2">
        <f t="shared" si="20"/>
        <v>0</v>
      </c>
      <c r="J78" s="2">
        <f t="shared" si="20"/>
        <v>730672.66</v>
      </c>
      <c r="K78" s="2">
        <f t="shared" si="20"/>
        <v>0</v>
      </c>
      <c r="L78" s="2">
        <f t="shared" si="20"/>
        <v>907890.05999999994</v>
      </c>
      <c r="M78" s="2">
        <f t="shared" si="20"/>
        <v>0</v>
      </c>
      <c r="N78" s="2">
        <f t="shared" si="20"/>
        <v>596611.02</v>
      </c>
      <c r="O78" s="2">
        <f t="shared" si="20"/>
        <v>0</v>
      </c>
      <c r="P78" s="2">
        <f t="shared" si="20"/>
        <v>806056.14</v>
      </c>
      <c r="Q78" s="2">
        <f t="shared" si="20"/>
        <v>0</v>
      </c>
      <c r="R78" s="2">
        <f t="shared" si="20"/>
        <v>910579.46000000008</v>
      </c>
      <c r="S78" s="2">
        <f t="shared" si="20"/>
        <v>0</v>
      </c>
      <c r="T78" s="2">
        <f t="shared" si="20"/>
        <v>832315.84</v>
      </c>
      <c r="U78" s="2">
        <f t="shared" si="20"/>
        <v>0</v>
      </c>
      <c r="V78" s="2">
        <f t="shared" si="20"/>
        <v>786043.03</v>
      </c>
      <c r="W78" s="2">
        <f t="shared" si="20"/>
        <v>0</v>
      </c>
      <c r="X78" s="2">
        <f t="shared" si="20"/>
        <v>782576.37000000011</v>
      </c>
      <c r="Y78" s="2">
        <f t="shared" si="20"/>
        <v>0</v>
      </c>
      <c r="Z78" s="2">
        <f t="shared" si="20"/>
        <v>4770499.5100000007</v>
      </c>
      <c r="AA78" s="2">
        <f t="shared" si="20"/>
        <v>0</v>
      </c>
      <c r="AB78" s="2">
        <f t="shared" si="20"/>
        <v>968977.27</v>
      </c>
      <c r="AC78" s="2">
        <f t="shared" si="20"/>
        <v>0</v>
      </c>
      <c r="AD78" s="27">
        <f t="shared" si="20"/>
        <v>4136513.3000000003</v>
      </c>
      <c r="AE78" s="27">
        <f t="shared" si="20"/>
        <v>0</v>
      </c>
      <c r="AF78" s="3"/>
      <c r="AG78" s="3"/>
    </row>
    <row r="79" spans="2:33" ht="28.2" customHeight="1">
      <c r="B79" s="32" t="s">
        <v>11</v>
      </c>
      <c r="C79" s="33"/>
      <c r="D79" s="2">
        <f t="shared" ref="D79:AB79" si="21">D13+D20+D27+D34+D41+D48+D55+D62+D69+D72</f>
        <v>0</v>
      </c>
      <c r="E79" s="2">
        <f t="shared" si="21"/>
        <v>0</v>
      </c>
      <c r="F79" s="2">
        <f t="shared" si="21"/>
        <v>60461371.310000002</v>
      </c>
      <c r="G79" s="2">
        <f t="shared" si="21"/>
        <v>58245420.57</v>
      </c>
      <c r="H79" s="2">
        <f t="shared" si="21"/>
        <v>69929562.310000002</v>
      </c>
      <c r="I79" s="2">
        <f t="shared" si="21"/>
        <v>58525671.140000001</v>
      </c>
      <c r="J79" s="2">
        <f t="shared" si="21"/>
        <v>65526882.990000002</v>
      </c>
      <c r="K79" s="2">
        <f t="shared" si="21"/>
        <v>61624312.380000003</v>
      </c>
      <c r="L79" s="2">
        <f t="shared" si="21"/>
        <v>71721506.659999996</v>
      </c>
      <c r="M79" s="2">
        <f t="shared" si="21"/>
        <v>64774384.220000006</v>
      </c>
      <c r="N79" s="2">
        <f t="shared" si="21"/>
        <v>75480113.579999998</v>
      </c>
      <c r="O79" s="2">
        <f t="shared" si="21"/>
        <v>65031804.82</v>
      </c>
      <c r="P79" s="2">
        <f t="shared" si="21"/>
        <v>72791361.200000003</v>
      </c>
      <c r="Q79" s="2">
        <f t="shared" si="21"/>
        <v>72572463.200000003</v>
      </c>
      <c r="R79" s="2">
        <f t="shared" si="21"/>
        <v>72380297.609999999</v>
      </c>
      <c r="S79" s="2">
        <f t="shared" si="21"/>
        <v>65383680.850000001</v>
      </c>
      <c r="T79" s="2">
        <f t="shared" si="21"/>
        <v>72695876.399999991</v>
      </c>
      <c r="U79" s="2">
        <f t="shared" si="21"/>
        <v>65850024.600000001</v>
      </c>
      <c r="V79" s="2">
        <f t="shared" si="21"/>
        <v>69041659.049999997</v>
      </c>
      <c r="W79" s="2">
        <f t="shared" si="21"/>
        <v>68852972.399999991</v>
      </c>
      <c r="X79" s="2">
        <f t="shared" si="21"/>
        <v>65102023.400000006</v>
      </c>
      <c r="Y79" s="2">
        <f t="shared" si="21"/>
        <v>64910950.400000006</v>
      </c>
      <c r="Z79" s="2">
        <f t="shared" si="21"/>
        <v>66208215.299999997</v>
      </c>
      <c r="AA79" s="2">
        <f t="shared" si="21"/>
        <v>65394874.099999994</v>
      </c>
      <c r="AB79" s="2">
        <f t="shared" si="21"/>
        <v>44812598.799999997</v>
      </c>
      <c r="AC79" s="2">
        <f t="shared" si="20"/>
        <v>43003795.009999998</v>
      </c>
      <c r="AD79" s="27">
        <f t="shared" si="20"/>
        <v>41120422.75</v>
      </c>
      <c r="AE79" s="27">
        <f t="shared" si="20"/>
        <v>40406278.850000001</v>
      </c>
      <c r="AF79" s="3"/>
      <c r="AG79" s="3"/>
    </row>
    <row r="80" spans="2:33" ht="29.4" customHeight="1">
      <c r="B80" s="32" t="s">
        <v>17</v>
      </c>
      <c r="C80" s="33"/>
      <c r="D80" s="2">
        <f t="shared" ref="D80:E80" si="22">D14+D21+D28+D35+D42+D49+D56+D63+D70</f>
        <v>0</v>
      </c>
      <c r="E80" s="2">
        <f t="shared" si="22"/>
        <v>0</v>
      </c>
      <c r="F80" s="2">
        <f t="shared" si="20"/>
        <v>1669019.14</v>
      </c>
      <c r="G80" s="2">
        <f t="shared" si="20"/>
        <v>1882435.7999999998</v>
      </c>
      <c r="H80" s="2">
        <f t="shared" si="20"/>
        <v>1912163.48</v>
      </c>
      <c r="I80" s="2">
        <f t="shared" si="20"/>
        <v>1882435.8</v>
      </c>
      <c r="J80" s="2">
        <f t="shared" si="20"/>
        <v>1912257.9000000001</v>
      </c>
      <c r="K80" s="2">
        <f t="shared" si="20"/>
        <v>1882435.8</v>
      </c>
      <c r="L80" s="2">
        <f t="shared" si="20"/>
        <v>1882435.8</v>
      </c>
      <c r="M80" s="2">
        <f t="shared" si="20"/>
        <v>1882435.8</v>
      </c>
      <c r="N80" s="2">
        <f t="shared" si="20"/>
        <v>1882435.8</v>
      </c>
      <c r="O80" s="2">
        <f t="shared" si="20"/>
        <v>1882435.8</v>
      </c>
      <c r="P80" s="2">
        <f t="shared" si="20"/>
        <v>1918227.3900000001</v>
      </c>
      <c r="Q80" s="2">
        <f t="shared" si="20"/>
        <v>1882435.8</v>
      </c>
      <c r="R80" s="2">
        <f t="shared" si="20"/>
        <v>1914435.79</v>
      </c>
      <c r="S80" s="2">
        <f t="shared" si="20"/>
        <v>1882435.8</v>
      </c>
      <c r="T80" s="2">
        <f t="shared" si="20"/>
        <v>1914497.09</v>
      </c>
      <c r="U80" s="2">
        <f t="shared" si="20"/>
        <v>1882435.8</v>
      </c>
      <c r="V80" s="2">
        <f t="shared" si="20"/>
        <v>1917459.72</v>
      </c>
      <c r="W80" s="2">
        <f t="shared" si="20"/>
        <v>1882435.8</v>
      </c>
      <c r="X80" s="2">
        <f t="shared" si="20"/>
        <v>1904985.28</v>
      </c>
      <c r="Y80" s="2">
        <f t="shared" si="20"/>
        <v>1882435.8</v>
      </c>
      <c r="Z80" s="2">
        <f t="shared" si="20"/>
        <v>30983920.480000004</v>
      </c>
      <c r="AA80" s="2">
        <f t="shared" si="20"/>
        <v>30913688.039999999</v>
      </c>
      <c r="AB80" s="2">
        <f t="shared" si="20"/>
        <v>26765608.850000001</v>
      </c>
      <c r="AC80" s="2">
        <f t="shared" si="20"/>
        <v>26168921.469999999</v>
      </c>
      <c r="AD80" s="27">
        <f t="shared" si="20"/>
        <v>21243390.84</v>
      </c>
      <c r="AE80" s="27">
        <f t="shared" si="20"/>
        <v>21173311.41</v>
      </c>
      <c r="AF80" s="3"/>
      <c r="AG80" s="3"/>
    </row>
    <row r="81" spans="2:37" s="4" customFormat="1" ht="29.25" customHeight="1">
      <c r="B81" s="34" t="s">
        <v>21</v>
      </c>
      <c r="C81" s="33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20064462</v>
      </c>
      <c r="AE81" s="6"/>
      <c r="AF81" s="3">
        <f>AD81/AB81-1</f>
        <v>-0.65444505453266744</v>
      </c>
      <c r="AG81" s="3"/>
      <c r="AK81" s="9"/>
    </row>
    <row r="82" spans="2:37" s="4" customFormat="1" ht="29.25" customHeight="1">
      <c r="B82" s="34" t="s">
        <v>22</v>
      </c>
      <c r="C82" s="33"/>
      <c r="D82" s="6">
        <f t="shared" ref="D82:AE82" si="23">D75+D81</f>
        <v>114288501.81999999</v>
      </c>
      <c r="E82" s="6">
        <f t="shared" si="23"/>
        <v>68008770.719999999</v>
      </c>
      <c r="F82" s="6">
        <f t="shared" si="23"/>
        <v>116511079.75999999</v>
      </c>
      <c r="G82" s="6">
        <f t="shared" si="23"/>
        <v>66510808.209999993</v>
      </c>
      <c r="H82" s="6">
        <f t="shared" si="23"/>
        <v>124157416.09000002</v>
      </c>
      <c r="I82" s="6">
        <f t="shared" si="23"/>
        <v>66963948.660000004</v>
      </c>
      <c r="J82" s="6">
        <f t="shared" si="23"/>
        <v>123086498.88000001</v>
      </c>
      <c r="K82" s="6">
        <f t="shared" si="23"/>
        <v>69371696.100000009</v>
      </c>
      <c r="L82" s="6">
        <f t="shared" si="23"/>
        <v>124338367.95999999</v>
      </c>
      <c r="M82" s="6">
        <f t="shared" si="23"/>
        <v>72494645.030000001</v>
      </c>
      <c r="N82" s="6">
        <f t="shared" si="23"/>
        <v>125996638.34</v>
      </c>
      <c r="O82" s="6">
        <f t="shared" si="23"/>
        <v>74699098.340000004</v>
      </c>
      <c r="P82" s="6">
        <f t="shared" si="23"/>
        <v>123599288.27</v>
      </c>
      <c r="Q82" s="6">
        <f t="shared" si="23"/>
        <v>82357876.220000014</v>
      </c>
      <c r="R82" s="6">
        <f t="shared" si="23"/>
        <v>128095881.20999998</v>
      </c>
      <c r="S82" s="6">
        <f t="shared" si="23"/>
        <v>74441297.569999993</v>
      </c>
      <c r="T82" s="6">
        <f t="shared" si="23"/>
        <v>136401625.49000001</v>
      </c>
      <c r="U82" s="6">
        <f t="shared" si="23"/>
        <v>74719949.890000001</v>
      </c>
      <c r="V82" s="6">
        <f t="shared" si="23"/>
        <v>136999081.71999997</v>
      </c>
      <c r="W82" s="6">
        <f t="shared" si="23"/>
        <v>74918061.669999987</v>
      </c>
      <c r="X82" s="6">
        <f t="shared" si="23"/>
        <v>143078032.53</v>
      </c>
      <c r="Y82" s="6">
        <f t="shared" si="23"/>
        <v>71550048.36999999</v>
      </c>
      <c r="Z82" s="6">
        <f t="shared" si="23"/>
        <v>179105676.16999999</v>
      </c>
      <c r="AA82" s="6">
        <f t="shared" si="23"/>
        <v>116277638.82999998</v>
      </c>
      <c r="AB82" s="6">
        <f t="shared" si="23"/>
        <v>149742872.28</v>
      </c>
      <c r="AC82" s="6">
        <f t="shared" si="23"/>
        <v>71432870.559999987</v>
      </c>
      <c r="AD82" s="6">
        <f t="shared" si="23"/>
        <v>125586271.28000002</v>
      </c>
      <c r="AE82" s="6">
        <f t="shared" si="23"/>
        <v>64705599.289999992</v>
      </c>
      <c r="AF82" s="3">
        <f>AD82/AB82-1</f>
        <v>-0.16132053988406359</v>
      </c>
      <c r="AG82" s="3">
        <f>AE82/AC82-1</f>
        <v>-9.417612952218446E-2</v>
      </c>
    </row>
    <row r="83" spans="2:37" ht="29.25" customHeight="1">
      <c r="B83" s="32" t="s">
        <v>23</v>
      </c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8"/>
      <c r="AE83" s="28"/>
      <c r="AF83" s="8"/>
      <c r="AG83" s="8"/>
    </row>
    <row r="84" spans="2:37" ht="45.6" customHeight="1">
      <c r="B84" s="32" t="s">
        <v>28</v>
      </c>
      <c r="C84" s="33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28"/>
      <c r="AE84" s="28"/>
      <c r="AF84" s="8"/>
      <c r="AG84" s="8"/>
    </row>
    <row r="85" spans="2:37" ht="60" customHeight="1">
      <c r="B85" s="32" t="s">
        <v>27</v>
      </c>
      <c r="C85" s="33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28"/>
      <c r="AE85" s="28"/>
      <c r="AF85" s="8"/>
      <c r="AG85" s="8"/>
    </row>
    <row r="86" spans="2:37" ht="46.2" customHeight="1">
      <c r="B86" s="32" t="s">
        <v>41</v>
      </c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0">
        <f>AD28</f>
        <v>21243387.609999999</v>
      </c>
      <c r="AE86" s="30">
        <f>AE28</f>
        <v>21173311.41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70:C70"/>
    <mergeCell ref="AF71:AF72"/>
    <mergeCell ref="AG71:AG72"/>
    <mergeCell ref="B72:C72"/>
    <mergeCell ref="B73:C73"/>
    <mergeCell ref="B75:C75"/>
    <mergeCell ref="AF64:AF65"/>
    <mergeCell ref="AG64:AG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3:C63"/>
    <mergeCell ref="B64:C65"/>
    <mergeCell ref="D64:D65"/>
    <mergeCell ref="E64:E65"/>
    <mergeCell ref="F64:F65"/>
    <mergeCell ref="G64:G65"/>
    <mergeCell ref="AF57:AF58"/>
    <mergeCell ref="AG57:AG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6:C56"/>
    <mergeCell ref="B57:C58"/>
    <mergeCell ref="D57:D58"/>
    <mergeCell ref="E57:E58"/>
    <mergeCell ref="F57:F58"/>
    <mergeCell ref="G57:G58"/>
    <mergeCell ref="AF50:AF51"/>
    <mergeCell ref="AG50:AG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B47:C47"/>
    <mergeCell ref="B48:C48"/>
    <mergeCell ref="B49:C49"/>
    <mergeCell ref="B50:C51"/>
    <mergeCell ref="D50:D51"/>
    <mergeCell ref="E50:E51"/>
    <mergeCell ref="AD43:AD44"/>
    <mergeCell ref="AE43:AE44"/>
    <mergeCell ref="AF43:AF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G43:AG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0:C40"/>
    <mergeCell ref="B41:C41"/>
    <mergeCell ref="B42:C42"/>
    <mergeCell ref="B43:C44"/>
    <mergeCell ref="D43:D44"/>
    <mergeCell ref="E43:E44"/>
    <mergeCell ref="AD36:AD37"/>
    <mergeCell ref="AE36:AE37"/>
    <mergeCell ref="AF36:AF37"/>
    <mergeCell ref="I36:I37"/>
    <mergeCell ref="J36:J37"/>
    <mergeCell ref="K36:K37"/>
    <mergeCell ref="AG36:AG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33:C33"/>
    <mergeCell ref="B34:C34"/>
    <mergeCell ref="B35:C35"/>
    <mergeCell ref="B36:C37"/>
    <mergeCell ref="D36:D37"/>
    <mergeCell ref="E36:E37"/>
    <mergeCell ref="AD29:AD30"/>
    <mergeCell ref="AE29:AE30"/>
    <mergeCell ref="AF29:AF30"/>
    <mergeCell ref="I29:I30"/>
    <mergeCell ref="J29:J30"/>
    <mergeCell ref="K29:K30"/>
    <mergeCell ref="AG29:AG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26:C26"/>
    <mergeCell ref="B27:C27"/>
    <mergeCell ref="B28:C28"/>
    <mergeCell ref="B29:C30"/>
    <mergeCell ref="D29:D30"/>
    <mergeCell ref="E29:E30"/>
    <mergeCell ref="AD22:AD23"/>
    <mergeCell ref="AE22:AE23"/>
    <mergeCell ref="AF22:AF23"/>
    <mergeCell ref="I22:I23"/>
    <mergeCell ref="J22:J23"/>
    <mergeCell ref="K22:K23"/>
    <mergeCell ref="AG22:AG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19:C19"/>
    <mergeCell ref="B20:C20"/>
    <mergeCell ref="B21:C21"/>
    <mergeCell ref="B22:C23"/>
    <mergeCell ref="D22:D23"/>
    <mergeCell ref="E22:E23"/>
    <mergeCell ref="AD15:AD16"/>
    <mergeCell ref="AE15:AE16"/>
    <mergeCell ref="AF15:AF16"/>
    <mergeCell ref="I15:I16"/>
    <mergeCell ref="J15:J16"/>
    <mergeCell ref="K15:K16"/>
    <mergeCell ref="AG15:AG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2:C12"/>
    <mergeCell ref="B13:C13"/>
    <mergeCell ref="B14:C14"/>
    <mergeCell ref="B15:C16"/>
    <mergeCell ref="D15:D16"/>
    <mergeCell ref="E15:E16"/>
    <mergeCell ref="AD8:AD9"/>
    <mergeCell ref="AE8:AE9"/>
    <mergeCell ref="AF8:AF9"/>
    <mergeCell ref="F8:F9"/>
    <mergeCell ref="G8:G9"/>
    <mergeCell ref="H8:H9"/>
    <mergeCell ref="I8:I9"/>
    <mergeCell ref="J8:J9"/>
    <mergeCell ref="K8:K9"/>
    <mergeCell ref="AG8:AG9"/>
    <mergeCell ref="B10:C10"/>
    <mergeCell ref="B11:C1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8:C9"/>
    <mergeCell ref="D8:D9"/>
    <mergeCell ref="E8:E9"/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T5:U6"/>
    <mergeCell ref="V5:W6"/>
    <mergeCell ref="X5:Y6"/>
    <mergeCell ref="Z5:AA6"/>
    <mergeCell ref="AB5:AC6"/>
    <mergeCell ref="AD5:A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8"/>
  <sheetViews>
    <sheetView tabSelected="1" topLeftCell="B1" workbookViewId="0">
      <selection activeCell="B5" sqref="B5:C7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3" ht="11.4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3" ht="14.4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3">
      <c r="B5" s="55" t="s">
        <v>0</v>
      </c>
      <c r="C5" s="56"/>
      <c r="D5" s="45" t="s">
        <v>29</v>
      </c>
      <c r="E5" s="46"/>
      <c r="F5" s="45" t="s">
        <v>30</v>
      </c>
      <c r="G5" s="46"/>
      <c r="H5" s="45" t="s">
        <v>31</v>
      </c>
      <c r="I5" s="46"/>
      <c r="J5" s="45" t="s">
        <v>32</v>
      </c>
      <c r="K5" s="46"/>
      <c r="L5" s="45" t="s">
        <v>33</v>
      </c>
      <c r="M5" s="46"/>
      <c r="N5" s="45" t="s">
        <v>34</v>
      </c>
      <c r="O5" s="46"/>
      <c r="P5" s="45" t="s">
        <v>35</v>
      </c>
      <c r="Q5" s="46"/>
      <c r="R5" s="45" t="s">
        <v>36</v>
      </c>
      <c r="S5" s="46"/>
      <c r="T5" s="45" t="s">
        <v>37</v>
      </c>
      <c r="U5" s="46"/>
      <c r="V5" s="45" t="s">
        <v>38</v>
      </c>
      <c r="W5" s="46"/>
      <c r="X5" s="45" t="s">
        <v>39</v>
      </c>
      <c r="Y5" s="46"/>
      <c r="Z5" s="45" t="s">
        <v>40</v>
      </c>
      <c r="AA5" s="46"/>
      <c r="AB5" s="45" t="s">
        <v>42</v>
      </c>
      <c r="AC5" s="46"/>
      <c r="AD5" s="45" t="s">
        <v>48</v>
      </c>
      <c r="AE5" s="50"/>
      <c r="AF5" s="49" t="s">
        <v>8</v>
      </c>
      <c r="AG5" s="50"/>
    </row>
    <row r="6" spans="2:33">
      <c r="B6" s="57"/>
      <c r="C6" s="58"/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51"/>
      <c r="AE6" s="52"/>
      <c r="AF6" s="51"/>
      <c r="AG6" s="52"/>
    </row>
    <row r="7" spans="2:33" ht="28.8">
      <c r="B7" s="59"/>
      <c r="C7" s="60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19" t="s">
        <v>6</v>
      </c>
      <c r="AE7" s="19" t="s">
        <v>44</v>
      </c>
      <c r="AF7" s="19" t="s">
        <v>7</v>
      </c>
      <c r="AG7" s="19" t="s">
        <v>15</v>
      </c>
    </row>
    <row r="8" spans="2:33">
      <c r="B8" s="64" t="s">
        <v>1</v>
      </c>
      <c r="C8" s="65"/>
      <c r="D8" s="43">
        <v>4339281.38</v>
      </c>
      <c r="E8" s="43">
        <v>301680.46000000002</v>
      </c>
      <c r="F8" s="43">
        <f t="shared" ref="F8:AD8" si="0">SUM(F10:F14)</f>
        <v>1585306.45</v>
      </c>
      <c r="G8" s="43">
        <f t="shared" si="0"/>
        <v>1801203.7999999998</v>
      </c>
      <c r="H8" s="43">
        <f t="shared" si="0"/>
        <v>1880710.93</v>
      </c>
      <c r="I8" s="43">
        <f t="shared" si="0"/>
        <v>1726285.8</v>
      </c>
      <c r="J8" s="43">
        <f t="shared" si="0"/>
        <v>2043940.37</v>
      </c>
      <c r="K8" s="43">
        <f t="shared" si="0"/>
        <v>1726285.8</v>
      </c>
      <c r="L8" s="43">
        <f t="shared" si="0"/>
        <v>1800545.93</v>
      </c>
      <c r="M8" s="43">
        <f t="shared" si="0"/>
        <v>1726285.8</v>
      </c>
      <c r="N8" s="43">
        <f t="shared" si="0"/>
        <v>1791783.17</v>
      </c>
      <c r="O8" s="43">
        <f t="shared" si="0"/>
        <v>1726285.8</v>
      </c>
      <c r="P8" s="43">
        <f t="shared" si="0"/>
        <v>1777486.53</v>
      </c>
      <c r="Q8" s="43">
        <f t="shared" si="0"/>
        <v>1726285.8</v>
      </c>
      <c r="R8" s="43">
        <f t="shared" si="0"/>
        <v>1764579</v>
      </c>
      <c r="S8" s="43">
        <f t="shared" si="0"/>
        <v>1726285.8</v>
      </c>
      <c r="T8" s="43">
        <f t="shared" si="0"/>
        <v>1758347.09</v>
      </c>
      <c r="U8" s="43">
        <f t="shared" si="0"/>
        <v>1726285.8</v>
      </c>
      <c r="V8" s="43">
        <f t="shared" si="0"/>
        <v>1761309.72</v>
      </c>
      <c r="W8" s="43">
        <f t="shared" si="0"/>
        <v>1726285.8</v>
      </c>
      <c r="X8" s="43">
        <f t="shared" si="0"/>
        <v>1748835.28</v>
      </c>
      <c r="Y8" s="43">
        <f t="shared" si="0"/>
        <v>1726285.8</v>
      </c>
      <c r="Z8" s="43">
        <f t="shared" si="0"/>
        <v>1009374.5399999999</v>
      </c>
      <c r="AA8" s="43">
        <f t="shared" si="0"/>
        <v>1126468.53</v>
      </c>
      <c r="AB8" s="43">
        <f t="shared" si="0"/>
        <v>1167033.9200000002</v>
      </c>
      <c r="AC8" s="43">
        <f t="shared" si="0"/>
        <v>1126468.53</v>
      </c>
      <c r="AD8" s="43">
        <f t="shared" si="0"/>
        <v>4146428.0300000007</v>
      </c>
      <c r="AE8" s="43">
        <v>1115848.08</v>
      </c>
      <c r="AF8" s="35">
        <f>AD8/AB8-1</f>
        <v>2.5529627365072645</v>
      </c>
      <c r="AG8" s="35">
        <f>AE8/AC8-1</f>
        <v>-9.4280929445937911E-3</v>
      </c>
    </row>
    <row r="9" spans="2:33">
      <c r="B9" s="66"/>
      <c r="C9" s="6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61"/>
      <c r="AE9" s="61"/>
      <c r="AF9" s="36"/>
      <c r="AG9" s="36"/>
    </row>
    <row r="10" spans="2:33" ht="40.799999999999997" customHeight="1">
      <c r="B10" s="32" t="s">
        <v>12</v>
      </c>
      <c r="C10" s="37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9">
        <v>2881731.06</v>
      </c>
      <c r="AE10" s="29">
        <v>1115848.08</v>
      </c>
      <c r="AF10" s="16"/>
      <c r="AG10" s="16"/>
    </row>
    <row r="11" spans="2:33" ht="19.2" customHeight="1">
      <c r="B11" s="32" t="s">
        <v>9</v>
      </c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9">
        <v>1418867.14</v>
      </c>
      <c r="AE11" s="22"/>
      <c r="AF11" s="16"/>
      <c r="AG11" s="16"/>
    </row>
    <row r="12" spans="2:33" ht="43.2" customHeight="1">
      <c r="B12" s="32" t="s">
        <v>10</v>
      </c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9">
        <v>14835.48</v>
      </c>
      <c r="AE12" s="22"/>
      <c r="AF12" s="16"/>
      <c r="AG12" s="16"/>
    </row>
    <row r="13" spans="2:33" ht="28.2" customHeight="1">
      <c r="B13" s="32" t="s">
        <v>11</v>
      </c>
      <c r="C13" s="37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9">
        <v>-169005.65</v>
      </c>
      <c r="AE13" s="22"/>
      <c r="AF13" s="16"/>
      <c r="AG13" s="16"/>
    </row>
    <row r="14" spans="2:33" ht="21.6" customHeight="1">
      <c r="B14" s="32" t="s">
        <v>17</v>
      </c>
      <c r="C14" s="37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2"/>
      <c r="AE14" s="22"/>
      <c r="AF14" s="16"/>
      <c r="AG14" s="16"/>
    </row>
    <row r="15" spans="2:33">
      <c r="B15" s="39" t="s">
        <v>2</v>
      </c>
      <c r="C15" s="40"/>
      <c r="D15" s="38">
        <f t="shared" ref="D15:E15" si="1">SUM(D17:D21)</f>
        <v>0</v>
      </c>
      <c r="E15" s="38">
        <f t="shared" si="1"/>
        <v>0</v>
      </c>
      <c r="F15" s="38">
        <f t="shared" ref="F15:AE15" si="2">SUM(F17:F21)</f>
        <v>35747.5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120756.41</v>
      </c>
      <c r="M15" s="38">
        <f t="shared" si="2"/>
        <v>0</v>
      </c>
      <c r="N15" s="38">
        <f t="shared" si="2"/>
        <v>144077.24</v>
      </c>
      <c r="O15" s="38">
        <f t="shared" si="2"/>
        <v>0</v>
      </c>
      <c r="P15" s="38">
        <f t="shared" si="2"/>
        <v>122267.09</v>
      </c>
      <c r="Q15" s="38">
        <f t="shared" si="2"/>
        <v>0</v>
      </c>
      <c r="R15" s="38">
        <f t="shared" si="2"/>
        <v>81760.240000000005</v>
      </c>
      <c r="S15" s="38">
        <f t="shared" si="2"/>
        <v>0</v>
      </c>
      <c r="T15" s="38">
        <f t="shared" si="2"/>
        <v>68067.33</v>
      </c>
      <c r="U15" s="38">
        <f t="shared" si="2"/>
        <v>0</v>
      </c>
      <c r="V15" s="38">
        <f t="shared" si="2"/>
        <v>61711.68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217.78</v>
      </c>
      <c r="AA15" s="38">
        <f t="shared" si="2"/>
        <v>0</v>
      </c>
      <c r="AB15" s="38">
        <f>SUM(AB17:AB21)</f>
        <v>833.01</v>
      </c>
      <c r="AC15" s="38">
        <f t="shared" si="2"/>
        <v>0</v>
      </c>
      <c r="AD15" s="38">
        <f t="shared" si="2"/>
        <v>821246.96</v>
      </c>
      <c r="AE15" s="38">
        <f t="shared" si="2"/>
        <v>0</v>
      </c>
      <c r="AF15" s="35">
        <f>AD15/AB15-1</f>
        <v>984.87887300272507</v>
      </c>
      <c r="AG15" s="35">
        <v>0</v>
      </c>
    </row>
    <row r="16" spans="2:33">
      <c r="B16" s="41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61"/>
      <c r="AE16" s="61"/>
      <c r="AF16" s="36"/>
      <c r="AG16" s="36"/>
    </row>
    <row r="17" spans="2:33" ht="43.2" customHeight="1">
      <c r="B17" s="32" t="s">
        <v>12</v>
      </c>
      <c r="C17" s="37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7">
        <v>306626.90999999997</v>
      </c>
      <c r="AE17" s="27"/>
      <c r="AF17" s="19"/>
      <c r="AG17" s="19"/>
    </row>
    <row r="18" spans="2:33" ht="24" customHeight="1">
      <c r="B18" s="32" t="s">
        <v>9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7">
        <v>499465.05</v>
      </c>
      <c r="AE18" s="27"/>
      <c r="AF18" s="19"/>
      <c r="AG18" s="19"/>
    </row>
    <row r="19" spans="2:33" ht="44.4" customHeight="1">
      <c r="B19" s="32" t="s">
        <v>10</v>
      </c>
      <c r="C19" s="3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7"/>
      <c r="AF19" s="19"/>
      <c r="AG19" s="19"/>
    </row>
    <row r="20" spans="2:33" ht="30" customHeight="1">
      <c r="B20" s="32" t="s">
        <v>11</v>
      </c>
      <c r="C20" s="3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7">
        <v>15155</v>
      </c>
      <c r="AE20" s="27"/>
      <c r="AF20" s="19"/>
      <c r="AG20" s="19"/>
    </row>
    <row r="21" spans="2:33" ht="24.6" customHeight="1">
      <c r="B21" s="32" t="s">
        <v>17</v>
      </c>
      <c r="C21" s="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3"/>
      <c r="AE21" s="23"/>
      <c r="AF21" s="19"/>
      <c r="AG21" s="19"/>
    </row>
    <row r="22" spans="2:33">
      <c r="B22" s="39" t="s">
        <v>3</v>
      </c>
      <c r="C22" s="40"/>
      <c r="D22" s="38">
        <v>54846675.530000001</v>
      </c>
      <c r="E22" s="38">
        <v>48940486.590000004</v>
      </c>
      <c r="F22" s="38">
        <f t="shared" ref="F22" si="3">SUM(F24:F28)</f>
        <v>64656891.350000001</v>
      </c>
      <c r="G22" s="38">
        <f>SUM(G24:G28)</f>
        <v>51440732.669999994</v>
      </c>
      <c r="H22" s="38">
        <f t="shared" ref="H22:AE22" si="4">SUM(H24:H28)</f>
        <v>69207433.140000001</v>
      </c>
      <c r="I22" s="38">
        <f t="shared" si="4"/>
        <v>50454846.649999999</v>
      </c>
      <c r="J22" s="38">
        <f t="shared" si="4"/>
        <v>70742852.230000004</v>
      </c>
      <c r="K22" s="38">
        <f t="shared" si="4"/>
        <v>55024116.890000001</v>
      </c>
      <c r="L22" s="38">
        <f t="shared" si="4"/>
        <v>70605066.099999994</v>
      </c>
      <c r="M22" s="38">
        <f t="shared" si="4"/>
        <v>57943952.730000004</v>
      </c>
      <c r="N22" s="38">
        <f t="shared" si="4"/>
        <v>73371785.549999997</v>
      </c>
      <c r="O22" s="38">
        <f t="shared" si="4"/>
        <v>57519633.82</v>
      </c>
      <c r="P22" s="38">
        <f t="shared" si="4"/>
        <v>69857012.25</v>
      </c>
      <c r="Q22" s="38">
        <f t="shared" si="4"/>
        <v>65548817.789999999</v>
      </c>
      <c r="R22" s="38">
        <f t="shared" si="4"/>
        <v>71509757.569999993</v>
      </c>
      <c r="S22" s="38">
        <f t="shared" si="4"/>
        <v>57862859.439999998</v>
      </c>
      <c r="T22" s="38">
        <f t="shared" si="4"/>
        <v>71486946.959999993</v>
      </c>
      <c r="U22" s="38">
        <f t="shared" si="4"/>
        <v>57789918.439999998</v>
      </c>
      <c r="V22" s="38">
        <f t="shared" si="4"/>
        <v>70592079.479999989</v>
      </c>
      <c r="W22" s="38">
        <f t="shared" si="4"/>
        <v>61579945.239999995</v>
      </c>
      <c r="X22" s="38">
        <f t="shared" si="4"/>
        <v>66866461.460000001</v>
      </c>
      <c r="Y22" s="38">
        <f t="shared" si="4"/>
        <v>57735277.960000001</v>
      </c>
      <c r="Z22" s="38">
        <f t="shared" si="4"/>
        <v>103038065.23999999</v>
      </c>
      <c r="AA22" s="38">
        <f t="shared" si="4"/>
        <v>90836160.789999992</v>
      </c>
      <c r="AB22" s="38">
        <f t="shared" si="4"/>
        <v>72994840.390000001</v>
      </c>
      <c r="AC22" s="38">
        <f t="shared" si="4"/>
        <v>65340039.269999996</v>
      </c>
      <c r="AD22" s="38">
        <f t="shared" si="4"/>
        <v>67970270.030000001</v>
      </c>
      <c r="AE22" s="38">
        <f t="shared" si="4"/>
        <v>26008262.309999999</v>
      </c>
      <c r="AF22" s="35">
        <f>AD22/AB22-1</f>
        <v>-6.883459615987253E-2</v>
      </c>
      <c r="AG22" s="35">
        <f>AE22/AC22-1</f>
        <v>-0.6019552084667732</v>
      </c>
    </row>
    <row r="23" spans="2:33">
      <c r="B23" s="4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61"/>
      <c r="AE23" s="61"/>
      <c r="AF23" s="36"/>
      <c r="AG23" s="36"/>
    </row>
    <row r="24" spans="2:33" ht="42.6" customHeight="1">
      <c r="B24" s="32" t="s">
        <v>12</v>
      </c>
      <c r="C24" s="37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7">
        <v>10712913.859999999</v>
      </c>
      <c r="AE24" s="27">
        <v>678875.56</v>
      </c>
      <c r="AF24" s="19"/>
      <c r="AG24" s="19"/>
    </row>
    <row r="25" spans="2:33" ht="25.8" customHeight="1">
      <c r="B25" s="32" t="s">
        <v>9</v>
      </c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7">
        <v>6274129.8899999997</v>
      </c>
      <c r="AE25" s="27"/>
      <c r="AF25" s="19"/>
      <c r="AG25" s="19"/>
    </row>
    <row r="26" spans="2:33" ht="40.799999999999997" customHeight="1">
      <c r="B26" s="32" t="s">
        <v>10</v>
      </c>
      <c r="C26" s="37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7">
        <v>24767365.170000002</v>
      </c>
      <c r="AE26" s="27"/>
      <c r="AF26" s="19"/>
      <c r="AG26" s="19"/>
    </row>
    <row r="27" spans="2:33" ht="28.2" customHeight="1">
      <c r="B27" s="32" t="s">
        <v>11</v>
      </c>
      <c r="C27" s="37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7">
        <v>18434292.199999999</v>
      </c>
      <c r="AE27" s="27">
        <v>18434292.199999999</v>
      </c>
      <c r="AF27" s="19"/>
      <c r="AG27" s="19"/>
    </row>
    <row r="28" spans="2:33" ht="28.2" customHeight="1">
      <c r="B28" s="32" t="s">
        <v>17</v>
      </c>
      <c r="C28" s="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7">
        <v>7781568.9100000001</v>
      </c>
      <c r="AE28" s="27">
        <v>6895094.5499999998</v>
      </c>
      <c r="AF28" s="19"/>
      <c r="AG28" s="19"/>
    </row>
    <row r="29" spans="2:33">
      <c r="B29" s="39" t="s">
        <v>4</v>
      </c>
      <c r="C29" s="40"/>
      <c r="D29" s="38">
        <v>-7680.14</v>
      </c>
      <c r="E29" s="38">
        <f t="shared" ref="E29" si="5">SUM(E31:E35)</f>
        <v>0</v>
      </c>
      <c r="F29" s="38">
        <f t="shared" ref="F29:AE29" si="6">SUM(F31:F35)</f>
        <v>0</v>
      </c>
      <c r="G29" s="38">
        <f t="shared" si="6"/>
        <v>0</v>
      </c>
      <c r="H29" s="38">
        <f t="shared" si="6"/>
        <v>114426.95</v>
      </c>
      <c r="I29" s="38">
        <f t="shared" si="6"/>
        <v>0</v>
      </c>
      <c r="J29" s="38">
        <f t="shared" si="6"/>
        <v>88290.77</v>
      </c>
      <c r="K29" s="38">
        <f t="shared" si="6"/>
        <v>0</v>
      </c>
      <c r="L29" s="38">
        <f t="shared" si="6"/>
        <v>51440.42</v>
      </c>
      <c r="M29" s="38">
        <f t="shared" si="6"/>
        <v>0</v>
      </c>
      <c r="N29" s="38">
        <f t="shared" si="6"/>
        <v>169857.58</v>
      </c>
      <c r="O29" s="38">
        <f t="shared" si="6"/>
        <v>0</v>
      </c>
      <c r="P29" s="38">
        <f t="shared" si="6"/>
        <v>77731.77</v>
      </c>
      <c r="Q29" s="38">
        <f t="shared" si="6"/>
        <v>0</v>
      </c>
      <c r="R29" s="38">
        <f t="shared" si="6"/>
        <v>55035.07</v>
      </c>
      <c r="S29" s="38">
        <f t="shared" si="6"/>
        <v>0</v>
      </c>
      <c r="T29" s="38">
        <f t="shared" si="6"/>
        <v>80513.679999999993</v>
      </c>
      <c r="U29" s="38">
        <f t="shared" si="6"/>
        <v>0</v>
      </c>
      <c r="V29" s="38">
        <f t="shared" si="6"/>
        <v>77945.259999999995</v>
      </c>
      <c r="W29" s="38">
        <f t="shared" si="6"/>
        <v>0</v>
      </c>
      <c r="X29" s="38">
        <f t="shared" si="6"/>
        <v>84064.9</v>
      </c>
      <c r="Y29" s="38">
        <f t="shared" si="6"/>
        <v>0</v>
      </c>
      <c r="Z29" s="38">
        <f t="shared" si="6"/>
        <v>0</v>
      </c>
      <c r="AA29" s="38">
        <f t="shared" si="6"/>
        <v>0</v>
      </c>
      <c r="AB29" s="38">
        <f t="shared" si="6"/>
        <v>2321.35</v>
      </c>
      <c r="AC29" s="38">
        <f t="shared" si="6"/>
        <v>0</v>
      </c>
      <c r="AD29" s="38">
        <f t="shared" si="6"/>
        <v>444986.13</v>
      </c>
      <c r="AE29" s="38">
        <f t="shared" si="6"/>
        <v>0</v>
      </c>
      <c r="AF29" s="35">
        <f>AD29/AB29-1</f>
        <v>190.69282098778729</v>
      </c>
      <c r="AG29" s="35">
        <v>0</v>
      </c>
    </row>
    <row r="30" spans="2:33"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61"/>
      <c r="AE30" s="61"/>
      <c r="AF30" s="36"/>
      <c r="AG30" s="36"/>
    </row>
    <row r="31" spans="2:33" ht="42" customHeight="1">
      <c r="B31" s="32" t="s">
        <v>12</v>
      </c>
      <c r="C31" s="37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7">
        <v>103771.03</v>
      </c>
      <c r="AE31" s="27"/>
      <c r="AF31" s="19"/>
      <c r="AG31" s="19"/>
    </row>
    <row r="32" spans="2:33" ht="18.600000000000001" customHeight="1">
      <c r="B32" s="32" t="s">
        <v>9</v>
      </c>
      <c r="C32" s="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7">
        <v>341215.1</v>
      </c>
      <c r="AE32" s="27"/>
      <c r="AF32" s="19"/>
      <c r="AG32" s="19"/>
    </row>
    <row r="33" spans="2:33" ht="43.2" customHeight="1">
      <c r="B33" s="32" t="s">
        <v>10</v>
      </c>
      <c r="C33" s="37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3"/>
      <c r="AE33" s="23"/>
      <c r="AF33" s="19"/>
      <c r="AG33" s="19"/>
    </row>
    <row r="34" spans="2:33" ht="28.8" customHeight="1">
      <c r="B34" s="32" t="s">
        <v>11</v>
      </c>
      <c r="C34" s="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3"/>
      <c r="AE34" s="23"/>
      <c r="AF34" s="19"/>
      <c r="AG34" s="19"/>
    </row>
    <row r="35" spans="2:33" ht="22.2" customHeight="1">
      <c r="B35" s="32" t="s">
        <v>17</v>
      </c>
      <c r="C35" s="3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3"/>
      <c r="AE35" s="23"/>
      <c r="AF35" s="19"/>
      <c r="AG35" s="19"/>
    </row>
    <row r="36" spans="2:33">
      <c r="B36" s="39" t="s">
        <v>20</v>
      </c>
      <c r="C36" s="40"/>
      <c r="D36" s="38">
        <v>24738.76</v>
      </c>
      <c r="E36" s="38">
        <f t="shared" ref="E36:AC36" si="7">SUM(E38:E42)</f>
        <v>0</v>
      </c>
      <c r="F36" s="38">
        <f t="shared" si="7"/>
        <v>162585.41</v>
      </c>
      <c r="G36" s="38">
        <f t="shared" si="7"/>
        <v>0</v>
      </c>
      <c r="H36" s="38">
        <f t="shared" si="7"/>
        <v>2836261.8599999994</v>
      </c>
      <c r="I36" s="38">
        <f t="shared" si="7"/>
        <v>179639.45</v>
      </c>
      <c r="J36" s="38">
        <f t="shared" si="7"/>
        <v>2968161.5</v>
      </c>
      <c r="K36" s="38">
        <f t="shared" si="7"/>
        <v>179639.45</v>
      </c>
      <c r="L36" s="38">
        <f t="shared" si="7"/>
        <v>3579888.6599999997</v>
      </c>
      <c r="M36" s="38">
        <f t="shared" si="7"/>
        <v>179639.45</v>
      </c>
      <c r="N36" s="38">
        <f t="shared" si="7"/>
        <v>2288254.44</v>
      </c>
      <c r="O36" s="38">
        <f t="shared" si="7"/>
        <v>179639.45</v>
      </c>
      <c r="P36" s="38">
        <f t="shared" si="7"/>
        <v>2699902.61</v>
      </c>
      <c r="Q36" s="38">
        <f t="shared" si="7"/>
        <v>179639.45</v>
      </c>
      <c r="R36" s="38">
        <f t="shared" si="7"/>
        <v>2782603.59</v>
      </c>
      <c r="S36" s="38">
        <f t="shared" si="7"/>
        <v>179639.45</v>
      </c>
      <c r="T36" s="38">
        <f t="shared" si="7"/>
        <v>2615855.7999999998</v>
      </c>
      <c r="U36" s="38">
        <f t="shared" si="7"/>
        <v>179639.45</v>
      </c>
      <c r="V36" s="38">
        <f t="shared" si="7"/>
        <v>2483055.5499999998</v>
      </c>
      <c r="W36" s="38">
        <f t="shared" si="7"/>
        <v>142806.04</v>
      </c>
      <c r="X36" s="38">
        <f t="shared" si="7"/>
        <v>2680559.16</v>
      </c>
      <c r="Y36" s="38">
        <f t="shared" si="7"/>
        <v>142806.04</v>
      </c>
      <c r="Z36" s="38">
        <f t="shared" si="7"/>
        <v>79878.12999999999</v>
      </c>
      <c r="AA36" s="38">
        <f t="shared" si="7"/>
        <v>0</v>
      </c>
      <c r="AB36" s="38">
        <f t="shared" si="7"/>
        <v>95495.42</v>
      </c>
      <c r="AC36" s="38">
        <f t="shared" si="7"/>
        <v>0</v>
      </c>
      <c r="AD36" s="38">
        <f t="shared" ref="AD36:AE36" si="8">SUM(AD38:AD42)</f>
        <v>2829415.36</v>
      </c>
      <c r="AE36" s="38">
        <f t="shared" si="8"/>
        <v>0</v>
      </c>
      <c r="AF36" s="35">
        <f>AD36/AB36-1</f>
        <v>28.628806910320932</v>
      </c>
      <c r="AG36" s="35">
        <v>0</v>
      </c>
    </row>
    <row r="37" spans="2:33">
      <c r="B37" s="41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61"/>
      <c r="AE37" s="61"/>
      <c r="AF37" s="36"/>
      <c r="AG37" s="36"/>
    </row>
    <row r="38" spans="2:33" ht="43.8" customHeight="1">
      <c r="B38" s="32" t="s">
        <v>12</v>
      </c>
      <c r="C38" s="37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7">
        <v>68998.960000000006</v>
      </c>
      <c r="AE38" s="27"/>
      <c r="AF38" s="19"/>
      <c r="AG38" s="19"/>
    </row>
    <row r="39" spans="2:33" ht="18" customHeight="1">
      <c r="B39" s="32" t="s">
        <v>9</v>
      </c>
      <c r="C39" s="37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7">
        <v>1695083.75</v>
      </c>
      <c r="AE39" s="27"/>
      <c r="AF39" s="19"/>
      <c r="AG39" s="19"/>
    </row>
    <row r="40" spans="2:33" ht="43.2" customHeight="1">
      <c r="B40" s="32" t="s">
        <v>10</v>
      </c>
      <c r="C40" s="37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7">
        <v>1062899.6499999999</v>
      </c>
      <c r="AE40" s="27"/>
      <c r="AF40" s="19"/>
      <c r="AG40" s="19"/>
    </row>
    <row r="41" spans="2:33" ht="25.8" customHeight="1">
      <c r="B41" s="32" t="s">
        <v>11</v>
      </c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7"/>
      <c r="AE41" s="27"/>
      <c r="AF41" s="19"/>
      <c r="AG41" s="19"/>
    </row>
    <row r="42" spans="2:33" ht="18" customHeight="1">
      <c r="B42" s="32" t="s">
        <v>17</v>
      </c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7">
        <v>2433</v>
      </c>
      <c r="AE42" s="27"/>
      <c r="AF42" s="19"/>
      <c r="AG42" s="19"/>
    </row>
    <row r="43" spans="2:33">
      <c r="B43" s="39" t="s">
        <v>18</v>
      </c>
      <c r="C43" s="40"/>
      <c r="D43" s="38">
        <v>10765845.27</v>
      </c>
      <c r="E43" s="38">
        <v>7171240.7400000002</v>
      </c>
      <c r="F43" s="38">
        <f t="shared" ref="F43:G43" si="9">SUM(F45:F49)</f>
        <v>13066265.32</v>
      </c>
      <c r="G43" s="38">
        <f t="shared" si="9"/>
        <v>9363054.25</v>
      </c>
      <c r="H43" s="38">
        <f t="shared" ref="H43:AE43" si="10">SUM(H45:H49)</f>
        <v>12452961.670000002</v>
      </c>
      <c r="I43" s="38">
        <f t="shared" si="10"/>
        <v>10697359.270000001</v>
      </c>
      <c r="J43" s="38">
        <f t="shared" si="10"/>
        <v>10509503.82</v>
      </c>
      <c r="K43" s="38">
        <f t="shared" si="10"/>
        <v>9311032.910000002</v>
      </c>
      <c r="L43" s="38">
        <f t="shared" si="10"/>
        <v>9816963.7700000014</v>
      </c>
      <c r="M43" s="38">
        <f t="shared" si="10"/>
        <v>9514146.0000000019</v>
      </c>
      <c r="N43" s="38">
        <f t="shared" si="10"/>
        <v>10491903.119999999</v>
      </c>
      <c r="O43" s="38">
        <f t="shared" si="10"/>
        <v>10223094.629999999</v>
      </c>
      <c r="P43" s="38">
        <f t="shared" si="10"/>
        <v>11041075.82</v>
      </c>
      <c r="Q43" s="38">
        <f t="shared" si="10"/>
        <v>9852688.540000001</v>
      </c>
      <c r="R43" s="38">
        <f t="shared" si="10"/>
        <v>11491967.560000001</v>
      </c>
      <c r="S43" s="38">
        <f t="shared" si="10"/>
        <v>9865070.0600000005</v>
      </c>
      <c r="T43" s="38">
        <f t="shared" si="10"/>
        <v>12060303.5</v>
      </c>
      <c r="U43" s="38">
        <f t="shared" si="10"/>
        <v>10862190.040000001</v>
      </c>
      <c r="V43" s="38">
        <f t="shared" si="10"/>
        <v>11619250.300000001</v>
      </c>
      <c r="W43" s="38">
        <f t="shared" si="10"/>
        <v>9816511.040000001</v>
      </c>
      <c r="X43" s="38">
        <f t="shared" si="10"/>
        <v>11514591.1</v>
      </c>
      <c r="Y43" s="38">
        <f t="shared" si="10"/>
        <v>10293165.02</v>
      </c>
      <c r="Z43" s="38">
        <f t="shared" si="10"/>
        <v>14972637.870000001</v>
      </c>
      <c r="AA43" s="38">
        <f t="shared" si="10"/>
        <v>11006589.689999999</v>
      </c>
      <c r="AB43" s="38">
        <f t="shared" si="10"/>
        <v>9326658.8399999999</v>
      </c>
      <c r="AC43" s="38">
        <f t="shared" si="10"/>
        <v>4539830.71</v>
      </c>
      <c r="AD43" s="38">
        <f t="shared" si="10"/>
        <v>12071423.98</v>
      </c>
      <c r="AE43" s="38">
        <f t="shared" si="10"/>
        <v>1282219.71</v>
      </c>
      <c r="AF43" s="35">
        <f>AD43/AB43-1</f>
        <v>0.29429243495305135</v>
      </c>
      <c r="AG43" s="35">
        <f>AE43/AC43-1</f>
        <v>-0.71756221940707565</v>
      </c>
    </row>
    <row r="44" spans="2:33">
      <c r="B44" s="4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61"/>
      <c r="AE44" s="61"/>
      <c r="AF44" s="36"/>
      <c r="AG44" s="36"/>
    </row>
    <row r="45" spans="2:33" ht="42" customHeight="1">
      <c r="B45" s="32" t="s">
        <v>12</v>
      </c>
      <c r="C45" s="37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7">
        <v>2046846.98</v>
      </c>
      <c r="AE45" s="27">
        <v>246682.71</v>
      </c>
      <c r="AF45" s="19"/>
      <c r="AG45" s="19"/>
    </row>
    <row r="46" spans="2:33" ht="20.399999999999999" customHeight="1">
      <c r="B46" s="32" t="s">
        <v>9</v>
      </c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7">
        <v>4082638.6</v>
      </c>
      <c r="AE46" s="27"/>
      <c r="AF46" s="19"/>
      <c r="AG46" s="19"/>
    </row>
    <row r="47" spans="2:33" ht="41.4" customHeight="1">
      <c r="B47" s="32" t="s">
        <v>10</v>
      </c>
      <c r="C47" s="37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7">
        <v>2620531.84</v>
      </c>
      <c r="AE47" s="27"/>
      <c r="AF47" s="19"/>
      <c r="AG47" s="19"/>
    </row>
    <row r="48" spans="2:33" ht="28.2" customHeight="1">
      <c r="B48" s="32" t="s">
        <v>11</v>
      </c>
      <c r="C48" s="37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7">
        <v>3321406.56</v>
      </c>
      <c r="AE48" s="27">
        <v>1035537</v>
      </c>
      <c r="AF48" s="19"/>
      <c r="AG48" s="19"/>
    </row>
    <row r="49" spans="2:33" ht="21" customHeight="1">
      <c r="B49" s="32" t="s">
        <v>17</v>
      </c>
      <c r="C49" s="3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3"/>
      <c r="AE49" s="23"/>
      <c r="AF49" s="19"/>
      <c r="AG49" s="19"/>
    </row>
    <row r="50" spans="2:33" hidden="1">
      <c r="B50" s="39" t="s">
        <v>5</v>
      </c>
      <c r="C50" s="40"/>
      <c r="D50" s="38">
        <v>654159.29</v>
      </c>
      <c r="E50" s="38">
        <f t="shared" ref="E50" si="11">SUM(E52:E56)</f>
        <v>0</v>
      </c>
      <c r="F50" s="38">
        <f t="shared" ref="F50:AC50" si="12">SUM(F52:F56)</f>
        <v>159427.71</v>
      </c>
      <c r="G50" s="38">
        <f t="shared" si="12"/>
        <v>156150</v>
      </c>
      <c r="H50" s="38">
        <f t="shared" si="12"/>
        <v>166323.26</v>
      </c>
      <c r="I50" s="38">
        <f t="shared" si="12"/>
        <v>156150</v>
      </c>
      <c r="J50" s="38">
        <f t="shared" si="12"/>
        <v>158187.54</v>
      </c>
      <c r="K50" s="38">
        <f t="shared" si="12"/>
        <v>156150</v>
      </c>
      <c r="L50" s="38">
        <f t="shared" si="12"/>
        <v>157389.10999999999</v>
      </c>
      <c r="M50" s="38">
        <f t="shared" si="12"/>
        <v>156150</v>
      </c>
      <c r="N50" s="38">
        <f t="shared" si="12"/>
        <v>162310.56</v>
      </c>
      <c r="O50" s="38">
        <f t="shared" si="12"/>
        <v>156150</v>
      </c>
      <c r="P50" s="38">
        <f t="shared" si="12"/>
        <v>158206.72</v>
      </c>
      <c r="Q50" s="38">
        <f t="shared" si="12"/>
        <v>156150</v>
      </c>
      <c r="R50" s="38">
        <f t="shared" si="12"/>
        <v>162910.32999999999</v>
      </c>
      <c r="S50" s="38">
        <f t="shared" si="12"/>
        <v>156150</v>
      </c>
      <c r="T50" s="38">
        <f t="shared" si="12"/>
        <v>159608.60999999999</v>
      </c>
      <c r="U50" s="38">
        <f t="shared" si="12"/>
        <v>156150</v>
      </c>
      <c r="V50" s="38">
        <f t="shared" si="12"/>
        <v>157986.35</v>
      </c>
      <c r="W50" s="38">
        <f t="shared" si="12"/>
        <v>156150</v>
      </c>
      <c r="X50" s="38">
        <f t="shared" si="12"/>
        <v>159926.9</v>
      </c>
      <c r="Y50" s="38">
        <f t="shared" si="12"/>
        <v>156150</v>
      </c>
      <c r="Z50" s="38">
        <f t="shared" si="12"/>
        <v>0</v>
      </c>
      <c r="AA50" s="38">
        <f t="shared" si="12"/>
        <v>0</v>
      </c>
      <c r="AB50" s="38">
        <f t="shared" si="12"/>
        <v>0</v>
      </c>
      <c r="AC50" s="38">
        <f t="shared" si="12"/>
        <v>0</v>
      </c>
      <c r="AD50" s="24"/>
      <c r="AE50" s="24"/>
      <c r="AF50" s="35">
        <f>Z50/F50-1</f>
        <v>-1</v>
      </c>
      <c r="AG50" s="35">
        <f>AA50/G50-1</f>
        <v>-1</v>
      </c>
    </row>
    <row r="51" spans="2:33" hidden="1">
      <c r="B51" s="41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25"/>
      <c r="AE51" s="25"/>
      <c r="AF51" s="36"/>
      <c r="AG51" s="36"/>
    </row>
    <row r="52" spans="2:33" ht="42.6" hidden="1" customHeight="1">
      <c r="B52" s="32" t="s">
        <v>12</v>
      </c>
      <c r="C52" s="37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3"/>
      <c r="AE52" s="23"/>
      <c r="AF52" s="19"/>
      <c r="AG52" s="19"/>
    </row>
    <row r="53" spans="2:33" ht="21.6" hidden="1" customHeight="1">
      <c r="B53" s="32" t="s">
        <v>9</v>
      </c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3"/>
      <c r="AE53" s="23"/>
      <c r="AF53" s="19"/>
      <c r="AG53" s="19"/>
    </row>
    <row r="54" spans="2:33" ht="42.6" hidden="1" customHeight="1">
      <c r="B54" s="32" t="s">
        <v>10</v>
      </c>
      <c r="C54" s="37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3"/>
      <c r="AE54" s="23"/>
      <c r="AF54" s="19"/>
      <c r="AG54" s="19"/>
    </row>
    <row r="55" spans="2:33" ht="33" hidden="1" customHeight="1">
      <c r="B55" s="32" t="s">
        <v>11</v>
      </c>
      <c r="C55" s="37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3"/>
      <c r="AE55" s="23"/>
      <c r="AF55" s="19"/>
      <c r="AG55" s="19"/>
    </row>
    <row r="56" spans="2:33" ht="23.4" hidden="1" customHeight="1">
      <c r="B56" s="32" t="s">
        <v>17</v>
      </c>
      <c r="C56" s="37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3"/>
      <c r="AE56" s="23"/>
      <c r="AF56" s="19"/>
      <c r="AG56" s="19"/>
    </row>
    <row r="57" spans="2:33">
      <c r="B57" s="39" t="s">
        <v>19</v>
      </c>
      <c r="C57" s="40"/>
      <c r="D57" s="43">
        <v>10829169.880000001</v>
      </c>
      <c r="E57" s="43">
        <f>1640975.89+2975186.97+988391.8</f>
        <v>5604554.6600000001</v>
      </c>
      <c r="F57" s="43">
        <f t="shared" ref="F57:G57" si="13">SUM(F59:F63)</f>
        <v>6197764.7700000005</v>
      </c>
      <c r="G57" s="43">
        <f t="shared" si="13"/>
        <v>3749667.49</v>
      </c>
      <c r="H57" s="43">
        <f t="shared" ref="H57:AE57" si="14">SUM(H59:H63)</f>
        <v>6852948.2799999993</v>
      </c>
      <c r="I57" s="43">
        <f t="shared" si="14"/>
        <v>3749667.49</v>
      </c>
      <c r="J57" s="43">
        <f t="shared" si="14"/>
        <v>5929212.6499999994</v>
      </c>
      <c r="K57" s="43">
        <f t="shared" si="14"/>
        <v>2974471.0500000003</v>
      </c>
      <c r="L57" s="43">
        <f t="shared" si="14"/>
        <v>7559967.5599999996</v>
      </c>
      <c r="M57" s="43">
        <f t="shared" si="14"/>
        <v>2974471.0500000003</v>
      </c>
      <c r="N57" s="43">
        <f t="shared" si="14"/>
        <v>6930316.6799999997</v>
      </c>
      <c r="O57" s="43">
        <f t="shared" si="14"/>
        <v>4894294.6399999997</v>
      </c>
      <c r="P57" s="43">
        <f t="shared" si="14"/>
        <v>7219255.4799999995</v>
      </c>
      <c r="Q57" s="43">
        <f t="shared" si="14"/>
        <v>4894294.6399999997</v>
      </c>
      <c r="R57" s="43">
        <f t="shared" si="14"/>
        <v>9600917.8499999996</v>
      </c>
      <c r="S57" s="43">
        <f t="shared" si="14"/>
        <v>4651292.82</v>
      </c>
      <c r="T57" s="43">
        <f t="shared" si="14"/>
        <v>8525632.5199999996</v>
      </c>
      <c r="U57" s="43">
        <f t="shared" si="14"/>
        <v>4005766.16</v>
      </c>
      <c r="V57" s="43">
        <f t="shared" si="14"/>
        <v>10599393.380000001</v>
      </c>
      <c r="W57" s="43">
        <f t="shared" si="14"/>
        <v>1496363.55</v>
      </c>
      <c r="X57" s="43">
        <f t="shared" si="14"/>
        <v>20377243.73</v>
      </c>
      <c r="Y57" s="43">
        <f t="shared" si="14"/>
        <v>1496363.55</v>
      </c>
      <c r="Z57" s="43">
        <f t="shared" si="14"/>
        <v>20412653.610000003</v>
      </c>
      <c r="AA57" s="43">
        <f t="shared" si="14"/>
        <v>13308419.82</v>
      </c>
      <c r="AB57" s="43">
        <f t="shared" si="14"/>
        <v>8091227.3499999996</v>
      </c>
      <c r="AC57" s="43">
        <f t="shared" si="14"/>
        <v>426532.05</v>
      </c>
      <c r="AD57" s="43">
        <f t="shared" si="14"/>
        <v>12948740.090000002</v>
      </c>
      <c r="AE57" s="43">
        <f t="shared" si="14"/>
        <v>1625461.23</v>
      </c>
      <c r="AF57" s="35">
        <f>AD57/AB57-1</f>
        <v>0.60034312841302162</v>
      </c>
      <c r="AG57" s="35">
        <f>AE57/AC57-1</f>
        <v>2.8108771193161219</v>
      </c>
    </row>
    <row r="58" spans="2:33">
      <c r="B58" s="41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61"/>
      <c r="AE58" s="61"/>
      <c r="AF58" s="36"/>
      <c r="AG58" s="36"/>
    </row>
    <row r="59" spans="2:33" ht="40.200000000000003" customHeight="1">
      <c r="B59" s="32" t="s">
        <v>12</v>
      </c>
      <c r="C59" s="37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9">
        <v>12288140.060000001</v>
      </c>
      <c r="AE59" s="29">
        <v>1625461.23</v>
      </c>
      <c r="AF59" s="16"/>
      <c r="AG59" s="16"/>
    </row>
    <row r="60" spans="2:33" ht="19.8" customHeight="1">
      <c r="B60" s="32" t="s">
        <v>9</v>
      </c>
      <c r="C60" s="3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>
        <v>535236.29</v>
      </c>
      <c r="AE60" s="29"/>
      <c r="AF60" s="16"/>
      <c r="AG60" s="16"/>
    </row>
    <row r="61" spans="2:33" ht="43.8" customHeight="1">
      <c r="B61" s="32" t="s">
        <v>10</v>
      </c>
      <c r="C61" s="37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>
        <v>125313.74</v>
      </c>
      <c r="AE61" s="29"/>
      <c r="AF61" s="16"/>
      <c r="AG61" s="16"/>
    </row>
    <row r="62" spans="2:33" ht="27.6" customHeight="1">
      <c r="B62" s="32" t="s">
        <v>11</v>
      </c>
      <c r="C62" s="37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9"/>
      <c r="AE62" s="29"/>
      <c r="AF62" s="16"/>
      <c r="AG62" s="16"/>
    </row>
    <row r="63" spans="2:33" ht="15.6" customHeight="1">
      <c r="B63" s="32" t="s">
        <v>17</v>
      </c>
      <c r="C63" s="37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9">
        <v>50</v>
      </c>
      <c r="AE63" s="29"/>
      <c r="AF63" s="16"/>
      <c r="AG63" s="16"/>
    </row>
    <row r="64" spans="2:33">
      <c r="B64" s="39" t="s">
        <v>16</v>
      </c>
      <c r="C64" s="40"/>
      <c r="D64" s="38">
        <v>-1470.89</v>
      </c>
      <c r="E64" s="38">
        <f t="shared" ref="E64" si="15">SUM(E66:E70)</f>
        <v>0</v>
      </c>
      <c r="F64" s="38">
        <f t="shared" ref="F64:AE64" si="16">SUM(F66:F70)</f>
        <v>741.25</v>
      </c>
      <c r="G64" s="38">
        <f t="shared" si="16"/>
        <v>0</v>
      </c>
      <c r="H64" s="38">
        <f t="shared" si="16"/>
        <v>0</v>
      </c>
      <c r="I64" s="38">
        <f t="shared" si="16"/>
        <v>0</v>
      </c>
      <c r="J64" s="38">
        <f t="shared" si="16"/>
        <v>0</v>
      </c>
      <c r="K64" s="38">
        <f t="shared" si="16"/>
        <v>0</v>
      </c>
      <c r="L64" s="38">
        <f t="shared" si="16"/>
        <v>0</v>
      </c>
      <c r="M64" s="38">
        <f t="shared" si="16"/>
        <v>0</v>
      </c>
      <c r="N64" s="38">
        <f t="shared" si="16"/>
        <v>0</v>
      </c>
      <c r="O64" s="38">
        <f t="shared" si="16"/>
        <v>0</v>
      </c>
      <c r="P64" s="38">
        <f t="shared" si="16"/>
        <v>0</v>
      </c>
      <c r="Q64" s="38">
        <f t="shared" si="16"/>
        <v>0</v>
      </c>
      <c r="R64" s="38">
        <f t="shared" si="16"/>
        <v>0</v>
      </c>
      <c r="S64" s="38">
        <f t="shared" si="16"/>
        <v>0</v>
      </c>
      <c r="T64" s="38">
        <f t="shared" si="16"/>
        <v>0</v>
      </c>
      <c r="U64" s="38">
        <f t="shared" si="16"/>
        <v>0</v>
      </c>
      <c r="V64" s="38">
        <f t="shared" si="16"/>
        <v>0</v>
      </c>
      <c r="W64" s="38">
        <f t="shared" si="16"/>
        <v>0</v>
      </c>
      <c r="X64" s="38">
        <f t="shared" si="16"/>
        <v>0</v>
      </c>
      <c r="Y64" s="38">
        <f t="shared" si="16"/>
        <v>0</v>
      </c>
      <c r="Z64" s="38">
        <f t="shared" si="16"/>
        <v>0</v>
      </c>
      <c r="AA64" s="38">
        <f t="shared" si="16"/>
        <v>0</v>
      </c>
      <c r="AB64" s="38">
        <f t="shared" si="16"/>
        <v>0</v>
      </c>
      <c r="AC64" s="38">
        <f t="shared" si="16"/>
        <v>0</v>
      </c>
      <c r="AD64" s="38">
        <f>AD66+AD67+AD68+AD69+AD70</f>
        <v>36790.400000000001</v>
      </c>
      <c r="AE64" s="38">
        <f t="shared" si="16"/>
        <v>0</v>
      </c>
      <c r="AF64" s="35">
        <v>1</v>
      </c>
      <c r="AG64" s="35">
        <v>0</v>
      </c>
    </row>
    <row r="65" spans="2:33"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61"/>
      <c r="AE65" s="61"/>
      <c r="AF65" s="36"/>
      <c r="AG65" s="36"/>
    </row>
    <row r="66" spans="2:33" ht="41.4" customHeight="1">
      <c r="B66" s="32" t="s">
        <v>12</v>
      </c>
      <c r="C66" s="37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7"/>
      <c r="AE66" s="27"/>
      <c r="AF66" s="19"/>
      <c r="AG66" s="19"/>
    </row>
    <row r="67" spans="2:33" ht="19.2" customHeight="1">
      <c r="B67" s="32" t="s">
        <v>9</v>
      </c>
      <c r="C67" s="37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7">
        <v>36790.400000000001</v>
      </c>
      <c r="AE67" s="27"/>
      <c r="AF67" s="19"/>
      <c r="AG67" s="19"/>
    </row>
    <row r="68" spans="2:33" ht="42.6" customHeight="1">
      <c r="B68" s="32" t="s">
        <v>10</v>
      </c>
      <c r="C68" s="37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3"/>
      <c r="AE68" s="23"/>
      <c r="AF68" s="19"/>
      <c r="AG68" s="19"/>
    </row>
    <row r="69" spans="2:33" ht="27.6" customHeight="1">
      <c r="B69" s="32" t="s">
        <v>11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3"/>
      <c r="AE69" s="23"/>
      <c r="AF69" s="19"/>
      <c r="AG69" s="19"/>
    </row>
    <row r="70" spans="2:33" ht="18.600000000000001" customHeight="1">
      <c r="B70" s="32" t="s">
        <v>17</v>
      </c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3"/>
      <c r="AE70" s="23"/>
      <c r="AF70" s="19"/>
      <c r="AG70" s="19"/>
    </row>
    <row r="71" spans="2:33" ht="43.2" customHeight="1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7">SUM(H72:H74)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7">
        <f t="shared" si="17"/>
        <v>0</v>
      </c>
      <c r="Q71" s="17">
        <f t="shared" si="17"/>
        <v>0</v>
      </c>
      <c r="R71" s="17">
        <f t="shared" si="17"/>
        <v>0</v>
      </c>
      <c r="S71" s="17">
        <f t="shared" si="17"/>
        <v>0</v>
      </c>
      <c r="T71" s="17">
        <f t="shared" si="17"/>
        <v>0</v>
      </c>
      <c r="U71" s="17">
        <f t="shared" si="17"/>
        <v>0</v>
      </c>
      <c r="V71" s="17">
        <f t="shared" si="17"/>
        <v>0</v>
      </c>
      <c r="W71" s="17">
        <f t="shared" si="17"/>
        <v>0</v>
      </c>
      <c r="X71" s="17">
        <f t="shared" si="17"/>
        <v>0</v>
      </c>
      <c r="Y71" s="17">
        <f t="shared" si="17"/>
        <v>0</v>
      </c>
      <c r="Z71" s="17">
        <f t="shared" si="17"/>
        <v>0</v>
      </c>
      <c r="AA71" s="17">
        <f t="shared" si="17"/>
        <v>0</v>
      </c>
      <c r="AB71" s="17">
        <f t="shared" si="17"/>
        <v>0</v>
      </c>
      <c r="AC71" s="17">
        <f t="shared" si="17"/>
        <v>0</v>
      </c>
      <c r="AD71" s="24"/>
      <c r="AE71" s="24"/>
      <c r="AF71" s="35">
        <v>0</v>
      </c>
      <c r="AG71" s="35">
        <v>0</v>
      </c>
    </row>
    <row r="72" spans="2:33" ht="25.8" customHeight="1">
      <c r="B72" s="32" t="s">
        <v>11</v>
      </c>
      <c r="C72" s="33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3"/>
      <c r="AE72" s="23"/>
      <c r="AF72" s="36"/>
      <c r="AG72" s="36"/>
    </row>
    <row r="73" spans="2:33" s="12" customFormat="1">
      <c r="B73" s="34" t="s">
        <v>25</v>
      </c>
      <c r="C73" s="33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6"/>
      <c r="AE73" s="26"/>
      <c r="AF73" s="11"/>
      <c r="AG73" s="11"/>
    </row>
    <row r="74" spans="2:33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3"/>
      <c r="AE74" s="23"/>
      <c r="AF74" s="19"/>
      <c r="AG74" s="19"/>
    </row>
    <row r="75" spans="2:33" s="4" customFormat="1">
      <c r="B75" s="34" t="s">
        <v>13</v>
      </c>
      <c r="C75" s="33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8">H8+H15+H22+H29+H36+H43+H50+H57+H64+H71</f>
        <v>93511066.090000018</v>
      </c>
      <c r="I75" s="18">
        <f t="shared" si="18"/>
        <v>66963948.660000004</v>
      </c>
      <c r="J75" s="18">
        <f t="shared" si="18"/>
        <v>92440148.88000001</v>
      </c>
      <c r="K75" s="18">
        <f t="shared" si="18"/>
        <v>69371696.100000009</v>
      </c>
      <c r="L75" s="18">
        <f t="shared" si="18"/>
        <v>93692017.959999993</v>
      </c>
      <c r="M75" s="18">
        <f t="shared" si="18"/>
        <v>72494645.030000001</v>
      </c>
      <c r="N75" s="18">
        <f t="shared" si="18"/>
        <v>95350288.340000004</v>
      </c>
      <c r="O75" s="18">
        <f t="shared" si="18"/>
        <v>74699098.340000004</v>
      </c>
      <c r="P75" s="18">
        <f t="shared" si="18"/>
        <v>92952938.269999996</v>
      </c>
      <c r="Q75" s="18">
        <f t="shared" si="18"/>
        <v>82357876.220000014</v>
      </c>
      <c r="R75" s="18">
        <f t="shared" si="18"/>
        <v>97449531.209999979</v>
      </c>
      <c r="S75" s="18">
        <f t="shared" si="18"/>
        <v>74441297.569999993</v>
      </c>
      <c r="T75" s="18">
        <f t="shared" si="18"/>
        <v>96755275.489999995</v>
      </c>
      <c r="U75" s="18">
        <f t="shared" si="18"/>
        <v>74719949.890000001</v>
      </c>
      <c r="V75" s="18">
        <f t="shared" si="18"/>
        <v>97352731.719999984</v>
      </c>
      <c r="W75" s="18">
        <f t="shared" si="18"/>
        <v>74918061.669999987</v>
      </c>
      <c r="X75" s="18">
        <f t="shared" si="18"/>
        <v>103431682.53</v>
      </c>
      <c r="Y75" s="18">
        <f t="shared" si="18"/>
        <v>71550048.36999999</v>
      </c>
      <c r="Z75" s="18">
        <f t="shared" si="18"/>
        <v>139512827.16999999</v>
      </c>
      <c r="AA75" s="18">
        <f>AA8+AA15+AA22+AA29+AA36+AA43+AA50+AA57+AA64+AA71</f>
        <v>116277638.82999998</v>
      </c>
      <c r="AB75" s="18">
        <f t="shared" ref="AB75:AE75" si="19">AB8+AB15+AB22+AB29+AB36+AB43+AB50+AB57+AB64+AB71</f>
        <v>91678410.280000001</v>
      </c>
      <c r="AC75" s="18">
        <f t="shared" si="19"/>
        <v>71432870.559999987</v>
      </c>
      <c r="AD75" s="18">
        <f t="shared" si="19"/>
        <v>101269300.98</v>
      </c>
      <c r="AE75" s="18">
        <f t="shared" si="19"/>
        <v>30031791.330000002</v>
      </c>
      <c r="AF75" s="3">
        <f>AD75/AB75-1</f>
        <v>0.10461449615790608</v>
      </c>
      <c r="AG75" s="3">
        <f>AE75/AC75-1</f>
        <v>-0.57958022553811805</v>
      </c>
    </row>
    <row r="76" spans="2:33" ht="37.799999999999997" customHeight="1">
      <c r="B76" s="32" t="s">
        <v>12</v>
      </c>
      <c r="C76" s="33"/>
      <c r="D76" s="2">
        <f t="shared" ref="D76:AE80" si="20">D10+D17+D24+D31+D38+D45+D52+D59+D66</f>
        <v>0</v>
      </c>
      <c r="E76" s="2">
        <f t="shared" si="20"/>
        <v>0</v>
      </c>
      <c r="F76" s="2">
        <f t="shared" si="20"/>
        <v>17953226.410000004</v>
      </c>
      <c r="G76" s="2">
        <f t="shared" si="20"/>
        <v>6382951.8399999943</v>
      </c>
      <c r="H76" s="2">
        <f t="shared" si="20"/>
        <v>19216097.170000002</v>
      </c>
      <c r="I76" s="2">
        <f t="shared" si="20"/>
        <v>6555841.7200000007</v>
      </c>
      <c r="J76" s="2">
        <f t="shared" si="20"/>
        <v>22865503.460000001</v>
      </c>
      <c r="K76" s="2">
        <f t="shared" si="20"/>
        <v>5864947.9199999999</v>
      </c>
      <c r="L76" s="2">
        <f t="shared" si="20"/>
        <v>17090632.079999998</v>
      </c>
      <c r="M76" s="2">
        <f t="shared" si="20"/>
        <v>5837825.0099999998</v>
      </c>
      <c r="N76" s="2">
        <f t="shared" si="20"/>
        <v>16099291.18</v>
      </c>
      <c r="O76" s="2">
        <f t="shared" si="20"/>
        <v>7784857.7199999997</v>
      </c>
      <c r="P76" s="2">
        <f t="shared" si="20"/>
        <v>16094244.300000001</v>
      </c>
      <c r="Q76" s="2">
        <f t="shared" si="20"/>
        <v>7902977.2199999997</v>
      </c>
      <c r="R76" s="2">
        <f t="shared" si="20"/>
        <v>20791692.359999999</v>
      </c>
      <c r="S76" s="2">
        <f t="shared" si="20"/>
        <v>7175180.9199999999</v>
      </c>
      <c r="T76" s="2">
        <f t="shared" si="20"/>
        <v>20070445.379999999</v>
      </c>
      <c r="U76" s="2">
        <f t="shared" si="20"/>
        <v>6987489.4900000002</v>
      </c>
      <c r="V76" s="2">
        <f t="shared" si="20"/>
        <v>24410984.270000003</v>
      </c>
      <c r="W76" s="2">
        <f t="shared" si="20"/>
        <v>4182653.4699999997</v>
      </c>
      <c r="X76" s="2">
        <f t="shared" si="20"/>
        <v>34358661.780000001</v>
      </c>
      <c r="Y76" s="2">
        <f t="shared" si="20"/>
        <v>4756662.17</v>
      </c>
      <c r="Z76" s="2">
        <f t="shared" si="20"/>
        <v>37550191.880000003</v>
      </c>
      <c r="AA76" s="2">
        <f t="shared" si="20"/>
        <v>19969076.690000001</v>
      </c>
      <c r="AB76" s="2">
        <f t="shared" si="20"/>
        <v>19131225.359999999</v>
      </c>
      <c r="AC76" s="2">
        <f t="shared" si="20"/>
        <v>2260154.08</v>
      </c>
      <c r="AD76" s="27">
        <f t="shared" si="20"/>
        <v>28409028.859999999</v>
      </c>
      <c r="AE76" s="27">
        <f t="shared" si="20"/>
        <v>3666867.58</v>
      </c>
      <c r="AF76" s="3"/>
      <c r="AG76" s="3"/>
    </row>
    <row r="77" spans="2:33" ht="18.600000000000001" customHeight="1">
      <c r="B77" s="32" t="s">
        <v>9</v>
      </c>
      <c r="C77" s="33"/>
      <c r="D77" s="2">
        <f t="shared" si="20"/>
        <v>0</v>
      </c>
      <c r="E77" s="2">
        <f t="shared" si="20"/>
        <v>0</v>
      </c>
      <c r="F77" s="2">
        <f t="shared" si="20"/>
        <v>0</v>
      </c>
      <c r="G77" s="2">
        <f t="shared" si="20"/>
        <v>0</v>
      </c>
      <c r="H77" s="2">
        <f t="shared" si="20"/>
        <v>1611249.67</v>
      </c>
      <c r="I77" s="2">
        <f t="shared" si="20"/>
        <v>0</v>
      </c>
      <c r="J77" s="2">
        <f t="shared" si="20"/>
        <v>1404831.87</v>
      </c>
      <c r="K77" s="2">
        <f t="shared" si="20"/>
        <v>0</v>
      </c>
      <c r="L77" s="2">
        <f t="shared" si="20"/>
        <v>2089553.3599999999</v>
      </c>
      <c r="M77" s="2">
        <f t="shared" si="20"/>
        <v>0</v>
      </c>
      <c r="N77" s="2">
        <f t="shared" si="20"/>
        <v>1291836.76</v>
      </c>
      <c r="O77" s="2">
        <f t="shared" si="20"/>
        <v>0</v>
      </c>
      <c r="P77" s="2">
        <f t="shared" si="20"/>
        <v>1343049.24</v>
      </c>
      <c r="Q77" s="2">
        <f t="shared" si="20"/>
        <v>0</v>
      </c>
      <c r="R77" s="2">
        <f t="shared" si="20"/>
        <v>1452525.99</v>
      </c>
      <c r="S77" s="2">
        <f t="shared" si="20"/>
        <v>0</v>
      </c>
      <c r="T77" s="2">
        <f t="shared" si="20"/>
        <v>1242140.78</v>
      </c>
      <c r="U77" s="2">
        <f t="shared" si="20"/>
        <v>0</v>
      </c>
      <c r="V77" s="2">
        <f t="shared" si="20"/>
        <v>1196585.6499999999</v>
      </c>
      <c r="W77" s="2">
        <f t="shared" si="20"/>
        <v>0</v>
      </c>
      <c r="X77" s="2">
        <f t="shared" si="20"/>
        <v>1283435.7</v>
      </c>
      <c r="Y77" s="2">
        <f t="shared" si="20"/>
        <v>0</v>
      </c>
      <c r="Z77" s="2">
        <f t="shared" si="20"/>
        <v>0</v>
      </c>
      <c r="AA77" s="2">
        <f t="shared" si="20"/>
        <v>0</v>
      </c>
      <c r="AB77" s="2">
        <f t="shared" si="20"/>
        <v>0</v>
      </c>
      <c r="AC77" s="2">
        <f t="shared" si="20"/>
        <v>0</v>
      </c>
      <c r="AD77" s="27">
        <f t="shared" si="20"/>
        <v>14883426.220000001</v>
      </c>
      <c r="AE77" s="27">
        <f t="shared" si="20"/>
        <v>0</v>
      </c>
      <c r="AF77" s="3"/>
      <c r="AG77" s="3"/>
    </row>
    <row r="78" spans="2:33" ht="42.6" customHeight="1">
      <c r="B78" s="32" t="s">
        <v>10</v>
      </c>
      <c r="C78" s="33"/>
      <c r="D78" s="2">
        <f t="shared" si="20"/>
        <v>0</v>
      </c>
      <c r="E78" s="2">
        <f t="shared" si="20"/>
        <v>0</v>
      </c>
      <c r="F78" s="2">
        <f t="shared" si="20"/>
        <v>5781112.8999999994</v>
      </c>
      <c r="G78" s="2">
        <f t="shared" si="20"/>
        <v>0</v>
      </c>
      <c r="H78" s="2">
        <f t="shared" si="20"/>
        <v>841993.46</v>
      </c>
      <c r="I78" s="2">
        <f t="shared" si="20"/>
        <v>0</v>
      </c>
      <c r="J78" s="2">
        <f t="shared" si="20"/>
        <v>730672.66</v>
      </c>
      <c r="K78" s="2">
        <f t="shared" si="20"/>
        <v>0</v>
      </c>
      <c r="L78" s="2">
        <f t="shared" si="20"/>
        <v>907890.05999999994</v>
      </c>
      <c r="M78" s="2">
        <f t="shared" si="20"/>
        <v>0</v>
      </c>
      <c r="N78" s="2">
        <f t="shared" si="20"/>
        <v>596611.02</v>
      </c>
      <c r="O78" s="2">
        <f t="shared" si="20"/>
        <v>0</v>
      </c>
      <c r="P78" s="2">
        <f t="shared" si="20"/>
        <v>806056.14</v>
      </c>
      <c r="Q78" s="2">
        <f t="shared" si="20"/>
        <v>0</v>
      </c>
      <c r="R78" s="2">
        <f t="shared" si="20"/>
        <v>910579.46000000008</v>
      </c>
      <c r="S78" s="2">
        <f t="shared" si="20"/>
        <v>0</v>
      </c>
      <c r="T78" s="2">
        <f t="shared" si="20"/>
        <v>832315.84</v>
      </c>
      <c r="U78" s="2">
        <f t="shared" si="20"/>
        <v>0</v>
      </c>
      <c r="V78" s="2">
        <f t="shared" si="20"/>
        <v>786043.03</v>
      </c>
      <c r="W78" s="2">
        <f t="shared" si="20"/>
        <v>0</v>
      </c>
      <c r="X78" s="2">
        <f t="shared" si="20"/>
        <v>782576.37000000011</v>
      </c>
      <c r="Y78" s="2">
        <f t="shared" si="20"/>
        <v>0</v>
      </c>
      <c r="Z78" s="2">
        <f t="shared" si="20"/>
        <v>4770499.5100000007</v>
      </c>
      <c r="AA78" s="2">
        <f t="shared" si="20"/>
        <v>0</v>
      </c>
      <c r="AB78" s="2">
        <f t="shared" si="20"/>
        <v>968977.27</v>
      </c>
      <c r="AC78" s="2">
        <f t="shared" si="20"/>
        <v>0</v>
      </c>
      <c r="AD78" s="27">
        <f t="shared" si="20"/>
        <v>28590945.879999999</v>
      </c>
      <c r="AE78" s="27">
        <f t="shared" si="20"/>
        <v>0</v>
      </c>
      <c r="AF78" s="3"/>
      <c r="AG78" s="3"/>
    </row>
    <row r="79" spans="2:33" ht="25.8" customHeight="1">
      <c r="B79" s="32" t="s">
        <v>11</v>
      </c>
      <c r="C79" s="33"/>
      <c r="D79" s="2">
        <f t="shared" ref="D79:AB79" si="21">D13+D20+D27+D34+D41+D48+D55+D62+D69+D72</f>
        <v>0</v>
      </c>
      <c r="E79" s="2">
        <f t="shared" si="21"/>
        <v>0</v>
      </c>
      <c r="F79" s="2">
        <f t="shared" si="21"/>
        <v>60461371.310000002</v>
      </c>
      <c r="G79" s="2">
        <f t="shared" si="21"/>
        <v>58245420.57</v>
      </c>
      <c r="H79" s="2">
        <f t="shared" si="21"/>
        <v>69929562.310000002</v>
      </c>
      <c r="I79" s="2">
        <f t="shared" si="21"/>
        <v>58525671.140000001</v>
      </c>
      <c r="J79" s="2">
        <f t="shared" si="21"/>
        <v>65526882.990000002</v>
      </c>
      <c r="K79" s="2">
        <f t="shared" si="21"/>
        <v>61624312.380000003</v>
      </c>
      <c r="L79" s="2">
        <f t="shared" si="21"/>
        <v>71721506.659999996</v>
      </c>
      <c r="M79" s="2">
        <f t="shared" si="21"/>
        <v>64774384.220000006</v>
      </c>
      <c r="N79" s="2">
        <f t="shared" si="21"/>
        <v>75480113.579999998</v>
      </c>
      <c r="O79" s="2">
        <f t="shared" si="21"/>
        <v>65031804.82</v>
      </c>
      <c r="P79" s="2">
        <f t="shared" si="21"/>
        <v>72791361.200000003</v>
      </c>
      <c r="Q79" s="2">
        <f t="shared" si="21"/>
        <v>72572463.200000003</v>
      </c>
      <c r="R79" s="2">
        <f t="shared" si="21"/>
        <v>72380297.609999999</v>
      </c>
      <c r="S79" s="2">
        <f t="shared" si="21"/>
        <v>65383680.850000001</v>
      </c>
      <c r="T79" s="2">
        <f t="shared" si="21"/>
        <v>72695876.399999991</v>
      </c>
      <c r="U79" s="2">
        <f t="shared" si="21"/>
        <v>65850024.600000001</v>
      </c>
      <c r="V79" s="2">
        <f t="shared" si="21"/>
        <v>69041659.049999997</v>
      </c>
      <c r="W79" s="2">
        <f t="shared" si="21"/>
        <v>68852972.399999991</v>
      </c>
      <c r="X79" s="2">
        <f t="shared" si="21"/>
        <v>65102023.400000006</v>
      </c>
      <c r="Y79" s="2">
        <f t="shared" si="21"/>
        <v>64910950.400000006</v>
      </c>
      <c r="Z79" s="2">
        <f t="shared" si="21"/>
        <v>66208215.299999997</v>
      </c>
      <c r="AA79" s="2">
        <f t="shared" si="21"/>
        <v>65394874.099999994</v>
      </c>
      <c r="AB79" s="2">
        <f t="shared" si="21"/>
        <v>44812598.799999997</v>
      </c>
      <c r="AC79" s="2">
        <f t="shared" si="20"/>
        <v>43003795.009999998</v>
      </c>
      <c r="AD79" s="27">
        <f t="shared" si="20"/>
        <v>21601848.109999999</v>
      </c>
      <c r="AE79" s="27">
        <f t="shared" si="20"/>
        <v>19469829.199999999</v>
      </c>
      <c r="AF79" s="3"/>
      <c r="AG79" s="3"/>
    </row>
    <row r="80" spans="2:33" ht="23.4" customHeight="1">
      <c r="B80" s="32" t="s">
        <v>17</v>
      </c>
      <c r="C80" s="33"/>
      <c r="D80" s="2">
        <f t="shared" ref="D80:E80" si="22">D14+D21+D28+D35+D42+D49+D56+D63+D70</f>
        <v>0</v>
      </c>
      <c r="E80" s="2">
        <f t="shared" si="22"/>
        <v>0</v>
      </c>
      <c r="F80" s="2">
        <f t="shared" si="20"/>
        <v>1669019.14</v>
      </c>
      <c r="G80" s="2">
        <f t="shared" si="20"/>
        <v>1882435.7999999998</v>
      </c>
      <c r="H80" s="2">
        <f t="shared" si="20"/>
        <v>1912163.48</v>
      </c>
      <c r="I80" s="2">
        <f t="shared" si="20"/>
        <v>1882435.8</v>
      </c>
      <c r="J80" s="2">
        <f t="shared" si="20"/>
        <v>1912257.9000000001</v>
      </c>
      <c r="K80" s="2">
        <f t="shared" si="20"/>
        <v>1882435.8</v>
      </c>
      <c r="L80" s="2">
        <f t="shared" si="20"/>
        <v>1882435.8</v>
      </c>
      <c r="M80" s="2">
        <f t="shared" si="20"/>
        <v>1882435.8</v>
      </c>
      <c r="N80" s="2">
        <f t="shared" si="20"/>
        <v>1882435.8</v>
      </c>
      <c r="O80" s="2">
        <f t="shared" si="20"/>
        <v>1882435.8</v>
      </c>
      <c r="P80" s="2">
        <f t="shared" si="20"/>
        <v>1918227.3900000001</v>
      </c>
      <c r="Q80" s="2">
        <f t="shared" si="20"/>
        <v>1882435.8</v>
      </c>
      <c r="R80" s="2">
        <f t="shared" si="20"/>
        <v>1914435.79</v>
      </c>
      <c r="S80" s="2">
        <f t="shared" si="20"/>
        <v>1882435.8</v>
      </c>
      <c r="T80" s="2">
        <f t="shared" si="20"/>
        <v>1914497.09</v>
      </c>
      <c r="U80" s="2">
        <f t="shared" si="20"/>
        <v>1882435.8</v>
      </c>
      <c r="V80" s="2">
        <f t="shared" si="20"/>
        <v>1917459.72</v>
      </c>
      <c r="W80" s="2">
        <f t="shared" si="20"/>
        <v>1882435.8</v>
      </c>
      <c r="X80" s="2">
        <f t="shared" si="20"/>
        <v>1904985.28</v>
      </c>
      <c r="Y80" s="2">
        <f t="shared" si="20"/>
        <v>1882435.8</v>
      </c>
      <c r="Z80" s="2">
        <f t="shared" si="20"/>
        <v>30983920.480000004</v>
      </c>
      <c r="AA80" s="2">
        <f t="shared" si="20"/>
        <v>30913688.039999999</v>
      </c>
      <c r="AB80" s="2">
        <f t="shared" si="20"/>
        <v>26765608.850000001</v>
      </c>
      <c r="AC80" s="2">
        <f t="shared" si="20"/>
        <v>26168921.469999999</v>
      </c>
      <c r="AD80" s="27">
        <f t="shared" si="20"/>
        <v>7784051.9100000001</v>
      </c>
      <c r="AE80" s="27">
        <f t="shared" si="20"/>
        <v>6895094.5499999998</v>
      </c>
      <c r="AF80" s="3"/>
      <c r="AG80" s="3"/>
    </row>
    <row r="81" spans="2:37" s="4" customFormat="1" ht="25.2" customHeight="1">
      <c r="B81" s="34" t="s">
        <v>21</v>
      </c>
      <c r="C81" s="33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20064462</v>
      </c>
      <c r="AE81" s="6"/>
      <c r="AF81" s="3">
        <f>AD81/AB81-1</f>
        <v>-0.65444505453266744</v>
      </c>
      <c r="AG81" s="3"/>
      <c r="AK81" s="9"/>
    </row>
    <row r="82" spans="2:37" s="4" customFormat="1" ht="22.2" customHeight="1">
      <c r="B82" s="34" t="s">
        <v>22</v>
      </c>
      <c r="C82" s="33"/>
      <c r="D82" s="6">
        <f t="shared" ref="D82:AE82" si="23">D75+D81</f>
        <v>114288501.81999999</v>
      </c>
      <c r="E82" s="6">
        <f t="shared" si="23"/>
        <v>68008770.719999999</v>
      </c>
      <c r="F82" s="6">
        <f t="shared" si="23"/>
        <v>116511079.75999999</v>
      </c>
      <c r="G82" s="6">
        <f t="shared" si="23"/>
        <v>66510808.209999993</v>
      </c>
      <c r="H82" s="6">
        <f t="shared" si="23"/>
        <v>124157416.09000002</v>
      </c>
      <c r="I82" s="6">
        <f t="shared" si="23"/>
        <v>66963948.660000004</v>
      </c>
      <c r="J82" s="6">
        <f t="shared" si="23"/>
        <v>123086498.88000001</v>
      </c>
      <c r="K82" s="6">
        <f t="shared" si="23"/>
        <v>69371696.100000009</v>
      </c>
      <c r="L82" s="6">
        <f t="shared" si="23"/>
        <v>124338367.95999999</v>
      </c>
      <c r="M82" s="6">
        <f t="shared" si="23"/>
        <v>72494645.030000001</v>
      </c>
      <c r="N82" s="6">
        <f t="shared" si="23"/>
        <v>125996638.34</v>
      </c>
      <c r="O82" s="6">
        <f t="shared" si="23"/>
        <v>74699098.340000004</v>
      </c>
      <c r="P82" s="6">
        <f t="shared" si="23"/>
        <v>123599288.27</v>
      </c>
      <c r="Q82" s="6">
        <f t="shared" si="23"/>
        <v>82357876.220000014</v>
      </c>
      <c r="R82" s="6">
        <f t="shared" si="23"/>
        <v>128095881.20999998</v>
      </c>
      <c r="S82" s="6">
        <f t="shared" si="23"/>
        <v>74441297.569999993</v>
      </c>
      <c r="T82" s="6">
        <f t="shared" si="23"/>
        <v>136401625.49000001</v>
      </c>
      <c r="U82" s="6">
        <f t="shared" si="23"/>
        <v>74719949.890000001</v>
      </c>
      <c r="V82" s="6">
        <f t="shared" si="23"/>
        <v>136999081.71999997</v>
      </c>
      <c r="W82" s="6">
        <f t="shared" si="23"/>
        <v>74918061.669999987</v>
      </c>
      <c r="X82" s="6">
        <f t="shared" si="23"/>
        <v>143078032.53</v>
      </c>
      <c r="Y82" s="6">
        <f t="shared" si="23"/>
        <v>71550048.36999999</v>
      </c>
      <c r="Z82" s="6">
        <f t="shared" si="23"/>
        <v>179105676.16999999</v>
      </c>
      <c r="AA82" s="6">
        <f t="shared" si="23"/>
        <v>116277638.82999998</v>
      </c>
      <c r="AB82" s="6">
        <f t="shared" si="23"/>
        <v>149742872.28</v>
      </c>
      <c r="AC82" s="6">
        <f t="shared" si="23"/>
        <v>71432870.559999987</v>
      </c>
      <c r="AD82" s="6">
        <f t="shared" si="23"/>
        <v>121333762.98</v>
      </c>
      <c r="AE82" s="6">
        <f t="shared" si="23"/>
        <v>30031791.330000002</v>
      </c>
      <c r="AF82" s="3">
        <f>AD82/AB82-1</f>
        <v>-0.18971927589901305</v>
      </c>
      <c r="AG82" s="3">
        <f>AE82/AC82-1</f>
        <v>-0.57958022553811805</v>
      </c>
    </row>
    <row r="83" spans="2:37" ht="18.600000000000001" customHeight="1">
      <c r="B83" s="32" t="s">
        <v>23</v>
      </c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30"/>
      <c r="AE83" s="30"/>
      <c r="AF83" s="8"/>
      <c r="AG83" s="8"/>
    </row>
    <row r="84" spans="2:37" ht="41.4" customHeight="1">
      <c r="B84" s="32" t="s">
        <v>28</v>
      </c>
      <c r="C84" s="33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30"/>
      <c r="AE84" s="30"/>
      <c r="AF84" s="8"/>
      <c r="AG84" s="8"/>
    </row>
    <row r="85" spans="2:37" ht="54.6" customHeight="1">
      <c r="B85" s="32" t="s">
        <v>27</v>
      </c>
      <c r="C85" s="33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30"/>
      <c r="AE85" s="30"/>
      <c r="AF85" s="8"/>
      <c r="AG85" s="8"/>
    </row>
    <row r="86" spans="2:37" ht="39.6" customHeight="1">
      <c r="B86" s="32" t="s">
        <v>41</v>
      </c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0">
        <f>AD28</f>
        <v>7781568.9100000001</v>
      </c>
      <c r="AE86" s="30">
        <f>AE28</f>
        <v>6895094.5499999998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T5:U6"/>
    <mergeCell ref="V5:W6"/>
    <mergeCell ref="X5:Y6"/>
    <mergeCell ref="Z5:AA6"/>
    <mergeCell ref="AB5:AC6"/>
    <mergeCell ref="AD5:AE6"/>
    <mergeCell ref="AG8:AG9"/>
    <mergeCell ref="B10:C10"/>
    <mergeCell ref="B11:C1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8:C9"/>
    <mergeCell ref="D8:D9"/>
    <mergeCell ref="E8:E9"/>
    <mergeCell ref="B12:C12"/>
    <mergeCell ref="B13:C13"/>
    <mergeCell ref="B14:C14"/>
    <mergeCell ref="B15:C16"/>
    <mergeCell ref="D15:D16"/>
    <mergeCell ref="E15:E16"/>
    <mergeCell ref="AD8:AD9"/>
    <mergeCell ref="AE8:AE9"/>
    <mergeCell ref="AF8:AF9"/>
    <mergeCell ref="F8:F9"/>
    <mergeCell ref="G8:G9"/>
    <mergeCell ref="H8:H9"/>
    <mergeCell ref="I8:I9"/>
    <mergeCell ref="J8:J9"/>
    <mergeCell ref="K8:K9"/>
    <mergeCell ref="AG15:AG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9:C19"/>
    <mergeCell ref="B20:C20"/>
    <mergeCell ref="B21:C21"/>
    <mergeCell ref="B22:C23"/>
    <mergeCell ref="D22:D23"/>
    <mergeCell ref="E22:E23"/>
    <mergeCell ref="AD15:AD16"/>
    <mergeCell ref="AE15:AE16"/>
    <mergeCell ref="AF15:AF16"/>
    <mergeCell ref="I15:I16"/>
    <mergeCell ref="J15:J16"/>
    <mergeCell ref="K15:K16"/>
    <mergeCell ref="AG22:AG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26:C26"/>
    <mergeCell ref="B27:C27"/>
    <mergeCell ref="B28:C28"/>
    <mergeCell ref="B29:C30"/>
    <mergeCell ref="D29:D30"/>
    <mergeCell ref="E29:E30"/>
    <mergeCell ref="AD22:AD23"/>
    <mergeCell ref="AE22:AE23"/>
    <mergeCell ref="AF22:AF23"/>
    <mergeCell ref="I22:I23"/>
    <mergeCell ref="J22:J23"/>
    <mergeCell ref="K22:K23"/>
    <mergeCell ref="AG29:AG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33:C33"/>
    <mergeCell ref="B34:C34"/>
    <mergeCell ref="B35:C35"/>
    <mergeCell ref="B36:C37"/>
    <mergeCell ref="D36:D37"/>
    <mergeCell ref="E36:E37"/>
    <mergeCell ref="AD29:AD30"/>
    <mergeCell ref="AE29:AE30"/>
    <mergeCell ref="AF29:AF30"/>
    <mergeCell ref="I29:I30"/>
    <mergeCell ref="J29:J30"/>
    <mergeCell ref="K29:K30"/>
    <mergeCell ref="AG36:AG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40:C40"/>
    <mergeCell ref="B41:C41"/>
    <mergeCell ref="B42:C42"/>
    <mergeCell ref="B43:C44"/>
    <mergeCell ref="D43:D44"/>
    <mergeCell ref="E43:E44"/>
    <mergeCell ref="AD36:AD37"/>
    <mergeCell ref="AE36:AE37"/>
    <mergeCell ref="AF36:AF37"/>
    <mergeCell ref="I36:I37"/>
    <mergeCell ref="J36:J37"/>
    <mergeCell ref="K36:K37"/>
    <mergeCell ref="AG43:AG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7:C47"/>
    <mergeCell ref="B48:C48"/>
    <mergeCell ref="B49:C49"/>
    <mergeCell ref="B50:C51"/>
    <mergeCell ref="D50:D51"/>
    <mergeCell ref="E50:E51"/>
    <mergeCell ref="AD43:AD44"/>
    <mergeCell ref="AE43:AE44"/>
    <mergeCell ref="AF43:AF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B56:C56"/>
    <mergeCell ref="B57:C58"/>
    <mergeCell ref="D57:D58"/>
    <mergeCell ref="E57:E58"/>
    <mergeCell ref="F57:F58"/>
    <mergeCell ref="G57:G58"/>
    <mergeCell ref="AF50:AF51"/>
    <mergeCell ref="AG50:AG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63:C63"/>
    <mergeCell ref="B64:C65"/>
    <mergeCell ref="D64:D65"/>
    <mergeCell ref="E64:E65"/>
    <mergeCell ref="F64:F65"/>
    <mergeCell ref="G64:G65"/>
    <mergeCell ref="AF57:AF58"/>
    <mergeCell ref="AG57:AG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70:C70"/>
    <mergeCell ref="AF71:AF72"/>
    <mergeCell ref="AG71:AG72"/>
    <mergeCell ref="B72:C72"/>
    <mergeCell ref="B73:C73"/>
    <mergeCell ref="B75:C75"/>
    <mergeCell ref="AF64:AF65"/>
    <mergeCell ref="AG64:AG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topLeftCell="B78" workbookViewId="0">
      <selection activeCell="AA89" sqref="AA89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3">
      <c r="B5" s="55" t="s">
        <v>0</v>
      </c>
      <c r="C5" s="56"/>
      <c r="D5" s="45" t="s">
        <v>29</v>
      </c>
      <c r="E5" s="46"/>
      <c r="F5" s="45" t="s">
        <v>30</v>
      </c>
      <c r="G5" s="46"/>
      <c r="H5" s="45" t="s">
        <v>31</v>
      </c>
      <c r="I5" s="46"/>
      <c r="J5" s="45" t="s">
        <v>32</v>
      </c>
      <c r="K5" s="46"/>
      <c r="L5" s="45" t="s">
        <v>33</v>
      </c>
      <c r="M5" s="46"/>
      <c r="N5" s="45" t="s">
        <v>34</v>
      </c>
      <c r="O5" s="46"/>
      <c r="P5" s="45" t="s">
        <v>35</v>
      </c>
      <c r="Q5" s="46"/>
      <c r="R5" s="45" t="s">
        <v>36</v>
      </c>
      <c r="S5" s="46"/>
      <c r="T5" s="45" t="s">
        <v>37</v>
      </c>
      <c r="U5" s="46"/>
      <c r="V5" s="45" t="s">
        <v>38</v>
      </c>
      <c r="W5" s="46"/>
      <c r="X5" s="45" t="s">
        <v>39</v>
      </c>
      <c r="Y5" s="46"/>
      <c r="Z5" s="45" t="s">
        <v>40</v>
      </c>
      <c r="AA5" s="46"/>
      <c r="AB5" s="45" t="s">
        <v>42</v>
      </c>
      <c r="AC5" s="46"/>
      <c r="AD5" s="45" t="s">
        <v>43</v>
      </c>
      <c r="AE5" s="50"/>
      <c r="AF5" s="49" t="s">
        <v>8</v>
      </c>
      <c r="AG5" s="50"/>
    </row>
    <row r="6" spans="2:33">
      <c r="B6" s="57"/>
      <c r="C6" s="58"/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51"/>
      <c r="AE6" s="52"/>
      <c r="AF6" s="51"/>
      <c r="AG6" s="52"/>
    </row>
    <row r="7" spans="2:33" ht="28.8">
      <c r="B7" s="59"/>
      <c r="C7" s="60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19" t="s">
        <v>6</v>
      </c>
      <c r="AE7" s="19" t="s">
        <v>44</v>
      </c>
      <c r="AF7" s="19" t="s">
        <v>7</v>
      </c>
      <c r="AG7" s="19" t="s">
        <v>15</v>
      </c>
    </row>
    <row r="8" spans="2:33">
      <c r="B8" s="44" t="s">
        <v>1</v>
      </c>
      <c r="C8" s="40"/>
      <c r="D8" s="43">
        <v>4339281.38</v>
      </c>
      <c r="E8" s="43">
        <v>301680.46000000002</v>
      </c>
      <c r="F8" s="43">
        <f t="shared" ref="F8:AC8" si="0">SUM(F10:F14)</f>
        <v>1585306.45</v>
      </c>
      <c r="G8" s="43">
        <f t="shared" si="0"/>
        <v>1801203.7999999998</v>
      </c>
      <c r="H8" s="43">
        <f t="shared" si="0"/>
        <v>1880710.93</v>
      </c>
      <c r="I8" s="43">
        <f t="shared" si="0"/>
        <v>1726285.8</v>
      </c>
      <c r="J8" s="43">
        <f t="shared" si="0"/>
        <v>2043940.37</v>
      </c>
      <c r="K8" s="43">
        <f t="shared" si="0"/>
        <v>1726285.8</v>
      </c>
      <c r="L8" s="43">
        <f t="shared" si="0"/>
        <v>1800545.93</v>
      </c>
      <c r="M8" s="43">
        <f t="shared" si="0"/>
        <v>1726285.8</v>
      </c>
      <c r="N8" s="43">
        <f t="shared" si="0"/>
        <v>1791783.17</v>
      </c>
      <c r="O8" s="43">
        <f t="shared" si="0"/>
        <v>1726285.8</v>
      </c>
      <c r="P8" s="43">
        <f t="shared" si="0"/>
        <v>1777486.53</v>
      </c>
      <c r="Q8" s="43">
        <f t="shared" si="0"/>
        <v>1726285.8</v>
      </c>
      <c r="R8" s="43">
        <f t="shared" si="0"/>
        <v>1764579</v>
      </c>
      <c r="S8" s="43">
        <f t="shared" si="0"/>
        <v>1726285.8</v>
      </c>
      <c r="T8" s="43">
        <f t="shared" si="0"/>
        <v>1758347.09</v>
      </c>
      <c r="U8" s="43">
        <f t="shared" si="0"/>
        <v>1726285.8</v>
      </c>
      <c r="V8" s="43">
        <f t="shared" si="0"/>
        <v>1761309.72</v>
      </c>
      <c r="W8" s="43">
        <f t="shared" si="0"/>
        <v>1726285.8</v>
      </c>
      <c r="X8" s="43">
        <f t="shared" si="0"/>
        <v>1748835.28</v>
      </c>
      <c r="Y8" s="43">
        <f t="shared" si="0"/>
        <v>1726285.8</v>
      </c>
      <c r="Z8" s="43">
        <f t="shared" si="0"/>
        <v>1009374.5399999999</v>
      </c>
      <c r="AA8" s="43">
        <f t="shared" si="0"/>
        <v>1126468.53</v>
      </c>
      <c r="AB8" s="43">
        <f t="shared" si="0"/>
        <v>1167033.9200000002</v>
      </c>
      <c r="AC8" s="43">
        <f t="shared" si="0"/>
        <v>1126468.53</v>
      </c>
      <c r="AD8" s="43">
        <f t="shared" ref="AD8" si="1">SUM(AD10:AD14)</f>
        <v>3139211.32</v>
      </c>
      <c r="AE8" s="43">
        <v>1126468.53</v>
      </c>
      <c r="AF8" s="35">
        <f>AD8/AB8-1</f>
        <v>1.6899058083932981</v>
      </c>
      <c r="AG8" s="35">
        <f>AE8/AC8-1</f>
        <v>0</v>
      </c>
    </row>
    <row r="9" spans="2:33">
      <c r="B9" s="41"/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2:33" ht="48" customHeight="1">
      <c r="B10" s="32" t="s">
        <v>12</v>
      </c>
      <c r="C10" s="37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1">
        <v>1737036.87</v>
      </c>
      <c r="AE10" s="1">
        <v>1126468.53</v>
      </c>
      <c r="AF10" s="16"/>
      <c r="AG10" s="16"/>
    </row>
    <row r="11" spans="2:33" ht="17.25" customHeight="1">
      <c r="B11" s="32" t="s">
        <v>9</v>
      </c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1512677.21</v>
      </c>
      <c r="AE11" s="1"/>
      <c r="AF11" s="16"/>
      <c r="AG11" s="16"/>
    </row>
    <row r="12" spans="2:33" ht="60.75" customHeight="1">
      <c r="B12" s="32" t="s">
        <v>10</v>
      </c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1">
        <v>55772.51</v>
      </c>
      <c r="AE12" s="1"/>
      <c r="AF12" s="16"/>
      <c r="AG12" s="16"/>
    </row>
    <row r="13" spans="2:33" ht="36.75" customHeight="1">
      <c r="B13" s="32" t="s">
        <v>11</v>
      </c>
      <c r="C13" s="37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1">
        <v>-166275.26999999999</v>
      </c>
      <c r="AE13" s="1"/>
      <c r="AF13" s="16"/>
      <c r="AG13" s="16"/>
    </row>
    <row r="14" spans="2:33" ht="34.5" customHeight="1">
      <c r="B14" s="32" t="s">
        <v>17</v>
      </c>
      <c r="C14" s="37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1"/>
      <c r="AE14" s="1"/>
      <c r="AF14" s="16"/>
      <c r="AG14" s="16"/>
    </row>
    <row r="15" spans="2:33">
      <c r="B15" s="39" t="s">
        <v>2</v>
      </c>
      <c r="C15" s="40"/>
      <c r="D15" s="38">
        <f t="shared" ref="D15:E15" si="2">SUM(D17:D21)</f>
        <v>0</v>
      </c>
      <c r="E15" s="38">
        <f t="shared" si="2"/>
        <v>0</v>
      </c>
      <c r="F15" s="38">
        <f t="shared" ref="F15:AC15" si="3">SUM(F17:F21)</f>
        <v>35747.5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38">
        <f t="shared" si="3"/>
        <v>0</v>
      </c>
      <c r="K15" s="38">
        <f t="shared" si="3"/>
        <v>0</v>
      </c>
      <c r="L15" s="38">
        <f t="shared" si="3"/>
        <v>120756.41</v>
      </c>
      <c r="M15" s="38">
        <f t="shared" si="3"/>
        <v>0</v>
      </c>
      <c r="N15" s="38">
        <f t="shared" si="3"/>
        <v>144077.24</v>
      </c>
      <c r="O15" s="38">
        <f t="shared" si="3"/>
        <v>0</v>
      </c>
      <c r="P15" s="38">
        <f t="shared" si="3"/>
        <v>122267.09</v>
      </c>
      <c r="Q15" s="38">
        <f t="shared" si="3"/>
        <v>0</v>
      </c>
      <c r="R15" s="38">
        <f t="shared" si="3"/>
        <v>81760.240000000005</v>
      </c>
      <c r="S15" s="38">
        <f t="shared" si="3"/>
        <v>0</v>
      </c>
      <c r="T15" s="38">
        <f t="shared" si="3"/>
        <v>68067.33</v>
      </c>
      <c r="U15" s="38">
        <f t="shared" si="3"/>
        <v>0</v>
      </c>
      <c r="V15" s="38">
        <f t="shared" si="3"/>
        <v>61711.68</v>
      </c>
      <c r="W15" s="38">
        <f t="shared" si="3"/>
        <v>0</v>
      </c>
      <c r="X15" s="38">
        <f t="shared" si="3"/>
        <v>0</v>
      </c>
      <c r="Y15" s="38">
        <f t="shared" si="3"/>
        <v>0</v>
      </c>
      <c r="Z15" s="38">
        <f t="shared" si="3"/>
        <v>217.78</v>
      </c>
      <c r="AA15" s="38">
        <f t="shared" si="3"/>
        <v>0</v>
      </c>
      <c r="AB15" s="38">
        <f>SUM(AB17:AB21)</f>
        <v>833.01</v>
      </c>
      <c r="AC15" s="38">
        <f t="shared" si="3"/>
        <v>0</v>
      </c>
      <c r="AD15" s="38">
        <f t="shared" ref="AD15:AE15" si="4">SUM(AD17:AD21)</f>
        <v>383027.77</v>
      </c>
      <c r="AE15" s="38">
        <f t="shared" si="4"/>
        <v>0</v>
      </c>
      <c r="AF15" s="35">
        <f>AD15/AB15-1</f>
        <v>458.81173095160926</v>
      </c>
      <c r="AG15" s="35">
        <v>0</v>
      </c>
    </row>
    <row r="16" spans="2:33">
      <c r="B16" s="41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2:33" ht="43.5" customHeight="1">
      <c r="B17" s="32" t="s">
        <v>12</v>
      </c>
      <c r="C17" s="37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">
        <v>91196.25</v>
      </c>
      <c r="AE17" s="2"/>
      <c r="AF17" s="19"/>
      <c r="AG17" s="19"/>
    </row>
    <row r="18" spans="2:33" ht="30" customHeight="1">
      <c r="B18" s="32" t="s">
        <v>9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276058</v>
      </c>
      <c r="AE18" s="2"/>
      <c r="AF18" s="19"/>
      <c r="AG18" s="19"/>
    </row>
    <row r="19" spans="2:33" ht="62.25" customHeight="1">
      <c r="B19" s="32" t="s">
        <v>10</v>
      </c>
      <c r="C19" s="3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14270.52</v>
      </c>
      <c r="AE19" s="2"/>
      <c r="AF19" s="19"/>
      <c r="AG19" s="19"/>
    </row>
    <row r="20" spans="2:33" ht="35.25" customHeight="1">
      <c r="B20" s="32" t="s">
        <v>11</v>
      </c>
      <c r="C20" s="3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1503</v>
      </c>
      <c r="AE20" s="2"/>
      <c r="AF20" s="19"/>
      <c r="AG20" s="19"/>
    </row>
    <row r="21" spans="2:33" ht="43.5" customHeight="1">
      <c r="B21" s="32" t="s">
        <v>17</v>
      </c>
      <c r="C21" s="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9"/>
      <c r="AG21" s="19"/>
    </row>
    <row r="22" spans="2:33">
      <c r="B22" s="39" t="s">
        <v>3</v>
      </c>
      <c r="C22" s="40"/>
      <c r="D22" s="38">
        <v>54846675.530000001</v>
      </c>
      <c r="E22" s="38">
        <v>48940486.590000004</v>
      </c>
      <c r="F22" s="38">
        <f t="shared" ref="F22" si="5">SUM(F24:F28)</f>
        <v>64656891.350000001</v>
      </c>
      <c r="G22" s="38">
        <f>SUM(G24:G28)</f>
        <v>51440732.669999994</v>
      </c>
      <c r="H22" s="38">
        <f t="shared" ref="H22:AC22" si="6">SUM(H24:H28)</f>
        <v>69207433.140000001</v>
      </c>
      <c r="I22" s="38">
        <f t="shared" si="6"/>
        <v>50454846.649999999</v>
      </c>
      <c r="J22" s="38">
        <f t="shared" si="6"/>
        <v>70742852.230000004</v>
      </c>
      <c r="K22" s="38">
        <f t="shared" si="6"/>
        <v>55024116.890000001</v>
      </c>
      <c r="L22" s="38">
        <f t="shared" si="6"/>
        <v>70605066.099999994</v>
      </c>
      <c r="M22" s="38">
        <f t="shared" si="6"/>
        <v>57943952.730000004</v>
      </c>
      <c r="N22" s="38">
        <f t="shared" si="6"/>
        <v>73371785.549999997</v>
      </c>
      <c r="O22" s="38">
        <f t="shared" si="6"/>
        <v>57519633.82</v>
      </c>
      <c r="P22" s="38">
        <f t="shared" si="6"/>
        <v>69857012.25</v>
      </c>
      <c r="Q22" s="38">
        <f t="shared" si="6"/>
        <v>65548817.789999999</v>
      </c>
      <c r="R22" s="38">
        <f t="shared" si="6"/>
        <v>71509757.569999993</v>
      </c>
      <c r="S22" s="38">
        <f t="shared" si="6"/>
        <v>57862859.439999998</v>
      </c>
      <c r="T22" s="38">
        <f t="shared" si="6"/>
        <v>71486946.959999993</v>
      </c>
      <c r="U22" s="38">
        <f t="shared" si="6"/>
        <v>57789918.439999998</v>
      </c>
      <c r="V22" s="38">
        <f t="shared" si="6"/>
        <v>70592079.479999989</v>
      </c>
      <c r="W22" s="38">
        <f t="shared" si="6"/>
        <v>61579945.239999995</v>
      </c>
      <c r="X22" s="38">
        <f t="shared" si="6"/>
        <v>66866461.460000001</v>
      </c>
      <c r="Y22" s="38">
        <f t="shared" si="6"/>
        <v>57735277.960000001</v>
      </c>
      <c r="Z22" s="38">
        <f t="shared" si="6"/>
        <v>103038065.23999999</v>
      </c>
      <c r="AA22" s="38">
        <f t="shared" si="6"/>
        <v>90836160.789999992</v>
      </c>
      <c r="AB22" s="38">
        <f t="shared" si="6"/>
        <v>72994840.390000001</v>
      </c>
      <c r="AC22" s="38">
        <f t="shared" si="6"/>
        <v>65340039.269999996</v>
      </c>
      <c r="AD22" s="38">
        <f t="shared" ref="AD22:AE22" si="7">SUM(AD24:AD28)</f>
        <v>82378315.299999997</v>
      </c>
      <c r="AE22" s="38">
        <f t="shared" si="7"/>
        <v>68271927.870000005</v>
      </c>
      <c r="AF22" s="35">
        <f>AD22/AB22-1</f>
        <v>0.12854983804150488</v>
      </c>
      <c r="AG22" s="35">
        <f>AE22/AC22-1</f>
        <v>4.487124024956235E-2</v>
      </c>
    </row>
    <row r="23" spans="2:33">
      <c r="B23" s="4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2:33" ht="48.75" customHeight="1">
      <c r="B24" s="32" t="s">
        <v>12</v>
      </c>
      <c r="C24" s="37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">
        <v>14432476.15</v>
      </c>
      <c r="AE24" s="2">
        <v>423512.39</v>
      </c>
      <c r="AF24" s="19"/>
      <c r="AG24" s="19"/>
    </row>
    <row r="25" spans="2:33" ht="22.5" customHeight="1">
      <c r="B25" s="32" t="s">
        <v>9</v>
      </c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9"/>
      <c r="AG25" s="19"/>
    </row>
    <row r="26" spans="2:33" ht="48" customHeight="1">
      <c r="B26" s="32" t="s">
        <v>10</v>
      </c>
      <c r="C26" s="37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"/>
      <c r="AE26" s="2"/>
      <c r="AF26" s="19"/>
      <c r="AG26" s="19"/>
    </row>
    <row r="27" spans="2:33" ht="36.75" customHeight="1">
      <c r="B27" s="32" t="s">
        <v>11</v>
      </c>
      <c r="C27" s="37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">
        <v>41876417.009999998</v>
      </c>
      <c r="AE27" s="2">
        <v>41876417.009999998</v>
      </c>
      <c r="AF27" s="19"/>
      <c r="AG27" s="19"/>
    </row>
    <row r="28" spans="2:33" ht="31.5" customHeight="1">
      <c r="B28" s="32" t="s">
        <v>17</v>
      </c>
      <c r="C28" s="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">
        <v>26069422.140000001</v>
      </c>
      <c r="AE28" s="2">
        <v>25971998.469999999</v>
      </c>
      <c r="AF28" s="19"/>
      <c r="AG28" s="19"/>
    </row>
    <row r="29" spans="2:33">
      <c r="B29" s="39" t="s">
        <v>4</v>
      </c>
      <c r="C29" s="40"/>
      <c r="D29" s="38">
        <v>-7680.14</v>
      </c>
      <c r="E29" s="38">
        <f t="shared" ref="E29" si="8">SUM(E31:E35)</f>
        <v>0</v>
      </c>
      <c r="F29" s="38">
        <f t="shared" ref="F29:AC29" si="9">SUM(F31:F35)</f>
        <v>0</v>
      </c>
      <c r="G29" s="38">
        <f t="shared" si="9"/>
        <v>0</v>
      </c>
      <c r="H29" s="38">
        <f t="shared" si="9"/>
        <v>114426.95</v>
      </c>
      <c r="I29" s="38">
        <f t="shared" si="9"/>
        <v>0</v>
      </c>
      <c r="J29" s="38">
        <f t="shared" si="9"/>
        <v>88290.77</v>
      </c>
      <c r="K29" s="38">
        <f t="shared" si="9"/>
        <v>0</v>
      </c>
      <c r="L29" s="38">
        <f t="shared" si="9"/>
        <v>51440.42</v>
      </c>
      <c r="M29" s="38">
        <f t="shared" si="9"/>
        <v>0</v>
      </c>
      <c r="N29" s="38">
        <f t="shared" si="9"/>
        <v>169857.58</v>
      </c>
      <c r="O29" s="38">
        <f t="shared" si="9"/>
        <v>0</v>
      </c>
      <c r="P29" s="38">
        <f t="shared" si="9"/>
        <v>77731.77</v>
      </c>
      <c r="Q29" s="38">
        <f t="shared" si="9"/>
        <v>0</v>
      </c>
      <c r="R29" s="38">
        <f t="shared" si="9"/>
        <v>55035.07</v>
      </c>
      <c r="S29" s="38">
        <f t="shared" si="9"/>
        <v>0</v>
      </c>
      <c r="T29" s="38">
        <f t="shared" si="9"/>
        <v>80513.679999999993</v>
      </c>
      <c r="U29" s="38">
        <f t="shared" si="9"/>
        <v>0</v>
      </c>
      <c r="V29" s="38">
        <f t="shared" si="9"/>
        <v>77945.259999999995</v>
      </c>
      <c r="W29" s="38">
        <f t="shared" si="9"/>
        <v>0</v>
      </c>
      <c r="X29" s="38">
        <f t="shared" si="9"/>
        <v>84064.9</v>
      </c>
      <c r="Y29" s="38">
        <f t="shared" si="9"/>
        <v>0</v>
      </c>
      <c r="Z29" s="38">
        <f t="shared" si="9"/>
        <v>0</v>
      </c>
      <c r="AA29" s="38">
        <f t="shared" si="9"/>
        <v>0</v>
      </c>
      <c r="AB29" s="38">
        <f t="shared" si="9"/>
        <v>2321.35</v>
      </c>
      <c r="AC29" s="38">
        <f t="shared" si="9"/>
        <v>0</v>
      </c>
      <c r="AD29" s="38">
        <f t="shared" ref="AD29:AE29" si="10">SUM(AD31:AD35)</f>
        <v>546774.67000000004</v>
      </c>
      <c r="AE29" s="38">
        <f t="shared" si="10"/>
        <v>0</v>
      </c>
      <c r="AF29" s="35">
        <f>AD29/AB29-1</f>
        <v>234.5416761798092</v>
      </c>
      <c r="AG29" s="35">
        <v>0</v>
      </c>
    </row>
    <row r="30" spans="2:33"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2:33" ht="50.25" customHeight="1">
      <c r="B31" s="32" t="s">
        <v>12</v>
      </c>
      <c r="C31" s="37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">
        <v>149693.41</v>
      </c>
      <c r="AE31" s="2"/>
      <c r="AF31" s="19"/>
      <c r="AG31" s="19"/>
    </row>
    <row r="32" spans="2:33" ht="22.5" customHeight="1">
      <c r="B32" s="32" t="s">
        <v>9</v>
      </c>
      <c r="C32" s="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397081.26</v>
      </c>
      <c r="AE32" s="2"/>
      <c r="AF32" s="19"/>
      <c r="AG32" s="19"/>
    </row>
    <row r="33" spans="2:33" ht="63.75" customHeight="1">
      <c r="B33" s="32" t="s">
        <v>10</v>
      </c>
      <c r="C33" s="37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19"/>
    </row>
    <row r="34" spans="2:33" ht="36.75" customHeight="1">
      <c r="B34" s="32" t="s">
        <v>11</v>
      </c>
      <c r="C34" s="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19"/>
    </row>
    <row r="35" spans="2:33" ht="34.5" customHeight="1">
      <c r="B35" s="32" t="s">
        <v>17</v>
      </c>
      <c r="C35" s="3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19"/>
    </row>
    <row r="36" spans="2:33">
      <c r="B36" s="39" t="s">
        <v>20</v>
      </c>
      <c r="C36" s="40"/>
      <c r="D36" s="38">
        <v>24738.76</v>
      </c>
      <c r="E36" s="38">
        <f t="shared" ref="E36:AC36" si="11">SUM(E38:E42)</f>
        <v>0</v>
      </c>
      <c r="F36" s="38">
        <f t="shared" si="11"/>
        <v>162585.41</v>
      </c>
      <c r="G36" s="38">
        <f t="shared" si="11"/>
        <v>0</v>
      </c>
      <c r="H36" s="38">
        <f t="shared" si="11"/>
        <v>2836261.8599999994</v>
      </c>
      <c r="I36" s="38">
        <f t="shared" si="11"/>
        <v>179639.45</v>
      </c>
      <c r="J36" s="38">
        <f t="shared" si="11"/>
        <v>2968161.5</v>
      </c>
      <c r="K36" s="38">
        <f t="shared" si="11"/>
        <v>179639.45</v>
      </c>
      <c r="L36" s="38">
        <f t="shared" si="11"/>
        <v>3579888.6599999997</v>
      </c>
      <c r="M36" s="38">
        <f t="shared" si="11"/>
        <v>179639.45</v>
      </c>
      <c r="N36" s="38">
        <f t="shared" si="11"/>
        <v>2288254.44</v>
      </c>
      <c r="O36" s="38">
        <f t="shared" si="11"/>
        <v>179639.45</v>
      </c>
      <c r="P36" s="38">
        <f t="shared" si="11"/>
        <v>2699902.61</v>
      </c>
      <c r="Q36" s="38">
        <f t="shared" si="11"/>
        <v>179639.45</v>
      </c>
      <c r="R36" s="38">
        <f t="shared" si="11"/>
        <v>2782603.59</v>
      </c>
      <c r="S36" s="38">
        <f t="shared" si="11"/>
        <v>179639.45</v>
      </c>
      <c r="T36" s="38">
        <f t="shared" si="11"/>
        <v>2615855.7999999998</v>
      </c>
      <c r="U36" s="38">
        <f t="shared" si="11"/>
        <v>179639.45</v>
      </c>
      <c r="V36" s="38">
        <f t="shared" si="11"/>
        <v>2483055.5499999998</v>
      </c>
      <c r="W36" s="38">
        <f t="shared" si="11"/>
        <v>142806.04</v>
      </c>
      <c r="X36" s="38">
        <f t="shared" si="11"/>
        <v>2680559.16</v>
      </c>
      <c r="Y36" s="38">
        <f t="shared" si="11"/>
        <v>142806.04</v>
      </c>
      <c r="Z36" s="38">
        <f t="shared" si="11"/>
        <v>79878.12999999999</v>
      </c>
      <c r="AA36" s="38">
        <f t="shared" si="11"/>
        <v>0</v>
      </c>
      <c r="AB36" s="38">
        <f t="shared" si="11"/>
        <v>95495.42</v>
      </c>
      <c r="AC36" s="38">
        <f t="shared" si="11"/>
        <v>0</v>
      </c>
      <c r="AD36" s="38">
        <f t="shared" ref="AD36:AE36" si="12">SUM(AD38:AD42)</f>
        <v>3661981.26</v>
      </c>
      <c r="AE36" s="38">
        <f t="shared" si="12"/>
        <v>0</v>
      </c>
      <c r="AF36" s="35">
        <f>AD36/AB36-1</f>
        <v>37.347192566931483</v>
      </c>
      <c r="AG36" s="35">
        <v>0</v>
      </c>
    </row>
    <row r="37" spans="2:33">
      <c r="B37" s="41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ht="50.25" customHeight="1">
      <c r="B38" s="32" t="s">
        <v>12</v>
      </c>
      <c r="C38" s="37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">
        <v>473062.36</v>
      </c>
      <c r="AE38" s="2"/>
      <c r="AF38" s="19"/>
      <c r="AG38" s="19"/>
    </row>
    <row r="39" spans="2:33" ht="35.25" customHeight="1">
      <c r="B39" s="32" t="s">
        <v>9</v>
      </c>
      <c r="C39" s="37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">
        <v>2140997.7599999998</v>
      </c>
      <c r="AE39" s="2"/>
      <c r="AF39" s="19"/>
      <c r="AG39" s="19"/>
    </row>
    <row r="40" spans="2:33" ht="42.75" customHeight="1">
      <c r="B40" s="32" t="s">
        <v>10</v>
      </c>
      <c r="C40" s="37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">
        <v>1047921.14</v>
      </c>
      <c r="AE40" s="2"/>
      <c r="AF40" s="19"/>
      <c r="AG40" s="19"/>
    </row>
    <row r="41" spans="2:33" ht="40.5" customHeight="1">
      <c r="B41" s="32" t="s">
        <v>11</v>
      </c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"/>
      <c r="AE41" s="2"/>
      <c r="AF41" s="19"/>
      <c r="AG41" s="19"/>
    </row>
    <row r="42" spans="2:33" ht="40.5" customHeight="1">
      <c r="B42" s="32" t="s">
        <v>17</v>
      </c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"/>
      <c r="AE42" s="2"/>
      <c r="AF42" s="19"/>
      <c r="AG42" s="19"/>
    </row>
    <row r="43" spans="2:33">
      <c r="B43" s="39" t="s">
        <v>18</v>
      </c>
      <c r="C43" s="40"/>
      <c r="D43" s="38">
        <v>10765845.27</v>
      </c>
      <c r="E43" s="38">
        <v>7171240.7400000002</v>
      </c>
      <c r="F43" s="38">
        <f t="shared" ref="F43:G43" si="13">SUM(F45:F49)</f>
        <v>13066265.32</v>
      </c>
      <c r="G43" s="38">
        <f t="shared" si="13"/>
        <v>9363054.25</v>
      </c>
      <c r="H43" s="38">
        <f t="shared" ref="H43:AC43" si="14">SUM(H45:H49)</f>
        <v>12452961.670000002</v>
      </c>
      <c r="I43" s="38">
        <f t="shared" si="14"/>
        <v>10697359.270000001</v>
      </c>
      <c r="J43" s="38">
        <f t="shared" si="14"/>
        <v>10509503.82</v>
      </c>
      <c r="K43" s="38">
        <f t="shared" si="14"/>
        <v>9311032.910000002</v>
      </c>
      <c r="L43" s="38">
        <f t="shared" si="14"/>
        <v>9816963.7700000014</v>
      </c>
      <c r="M43" s="38">
        <f t="shared" si="14"/>
        <v>9514146.0000000019</v>
      </c>
      <c r="N43" s="38">
        <f t="shared" si="14"/>
        <v>10491903.119999999</v>
      </c>
      <c r="O43" s="38">
        <f t="shared" si="14"/>
        <v>10223094.629999999</v>
      </c>
      <c r="P43" s="38">
        <f t="shared" si="14"/>
        <v>11041075.82</v>
      </c>
      <c r="Q43" s="38">
        <f t="shared" si="14"/>
        <v>9852688.540000001</v>
      </c>
      <c r="R43" s="38">
        <f t="shared" si="14"/>
        <v>11491967.560000001</v>
      </c>
      <c r="S43" s="38">
        <f t="shared" si="14"/>
        <v>9865070.0600000005</v>
      </c>
      <c r="T43" s="38">
        <f t="shared" si="14"/>
        <v>12060303.5</v>
      </c>
      <c r="U43" s="38">
        <f t="shared" si="14"/>
        <v>10862190.040000001</v>
      </c>
      <c r="V43" s="38">
        <f t="shared" si="14"/>
        <v>11619250.300000001</v>
      </c>
      <c r="W43" s="38">
        <f t="shared" si="14"/>
        <v>9816511.040000001</v>
      </c>
      <c r="X43" s="38">
        <f t="shared" si="14"/>
        <v>11514591.1</v>
      </c>
      <c r="Y43" s="38">
        <f t="shared" si="14"/>
        <v>10293165.02</v>
      </c>
      <c r="Z43" s="38">
        <f t="shared" si="14"/>
        <v>14972637.870000001</v>
      </c>
      <c r="AA43" s="38">
        <f t="shared" si="14"/>
        <v>11006589.689999999</v>
      </c>
      <c r="AB43" s="38">
        <f t="shared" si="14"/>
        <v>9326658.8399999999</v>
      </c>
      <c r="AC43" s="38">
        <f t="shared" si="14"/>
        <v>4539830.71</v>
      </c>
      <c r="AD43" s="38">
        <f t="shared" ref="AD43:AE43" si="15">SUM(AD45:AD49)</f>
        <v>14026640.68</v>
      </c>
      <c r="AE43" s="38">
        <f t="shared" si="15"/>
        <v>5212865.71</v>
      </c>
      <c r="AF43" s="35">
        <f>AD43/AB43-1</f>
        <v>0.50392985533498935</v>
      </c>
      <c r="AG43" s="35">
        <f>AE43/AC43-1</f>
        <v>0.14825112278250563</v>
      </c>
    </row>
    <row r="44" spans="2:33">
      <c r="B44" s="4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46.5" customHeight="1">
      <c r="B45" s="32" t="s">
        <v>12</v>
      </c>
      <c r="C45" s="37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">
        <v>1262876.1599999999</v>
      </c>
      <c r="AE45" s="2">
        <v>246682.71</v>
      </c>
      <c r="AF45" s="19"/>
      <c r="AG45" s="19"/>
    </row>
    <row r="46" spans="2:33" ht="21.75" customHeight="1">
      <c r="B46" s="32" t="s">
        <v>9</v>
      </c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3963086.29</v>
      </c>
      <c r="AE46" s="2"/>
      <c r="AF46" s="19"/>
      <c r="AG46" s="19"/>
    </row>
    <row r="47" spans="2:33" ht="57" customHeight="1">
      <c r="B47" s="32" t="s">
        <v>10</v>
      </c>
      <c r="C47" s="37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">
        <v>1858629.3</v>
      </c>
      <c r="AE47" s="2"/>
      <c r="AF47" s="19"/>
      <c r="AG47" s="19"/>
    </row>
    <row r="48" spans="2:33" ht="30.75" customHeight="1">
      <c r="B48" s="32" t="s">
        <v>11</v>
      </c>
      <c r="C48" s="37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">
        <v>6942048.9299999997</v>
      </c>
      <c r="AE48" s="2">
        <v>4966183</v>
      </c>
      <c r="AF48" s="19"/>
      <c r="AG48" s="19"/>
    </row>
    <row r="49" spans="2:33" ht="30.75" customHeight="1">
      <c r="B49" s="32" t="s">
        <v>17</v>
      </c>
      <c r="C49" s="3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"/>
      <c r="AE49" s="2"/>
      <c r="AF49" s="19"/>
      <c r="AG49" s="19"/>
    </row>
    <row r="50" spans="2:33" hidden="1">
      <c r="B50" s="39" t="s">
        <v>5</v>
      </c>
      <c r="C50" s="40"/>
      <c r="D50" s="38">
        <v>654159.29</v>
      </c>
      <c r="E50" s="38">
        <f t="shared" ref="E50" si="16">SUM(E52:E56)</f>
        <v>0</v>
      </c>
      <c r="F50" s="38">
        <f t="shared" ref="F50:AC50" si="17">SUM(F52:F56)</f>
        <v>159427.71</v>
      </c>
      <c r="G50" s="38">
        <f t="shared" si="17"/>
        <v>156150</v>
      </c>
      <c r="H50" s="38">
        <f t="shared" si="17"/>
        <v>166323.26</v>
      </c>
      <c r="I50" s="38">
        <f t="shared" si="17"/>
        <v>156150</v>
      </c>
      <c r="J50" s="38">
        <f t="shared" si="17"/>
        <v>158187.54</v>
      </c>
      <c r="K50" s="38">
        <f t="shared" si="17"/>
        <v>156150</v>
      </c>
      <c r="L50" s="38">
        <f t="shared" si="17"/>
        <v>157389.10999999999</v>
      </c>
      <c r="M50" s="38">
        <f t="shared" si="17"/>
        <v>156150</v>
      </c>
      <c r="N50" s="38">
        <f t="shared" si="17"/>
        <v>162310.56</v>
      </c>
      <c r="O50" s="38">
        <f t="shared" si="17"/>
        <v>156150</v>
      </c>
      <c r="P50" s="38">
        <f t="shared" si="17"/>
        <v>158206.72</v>
      </c>
      <c r="Q50" s="38">
        <f t="shared" si="17"/>
        <v>156150</v>
      </c>
      <c r="R50" s="38">
        <f t="shared" si="17"/>
        <v>162910.32999999999</v>
      </c>
      <c r="S50" s="38">
        <f t="shared" si="17"/>
        <v>156150</v>
      </c>
      <c r="T50" s="38">
        <f t="shared" si="17"/>
        <v>159608.60999999999</v>
      </c>
      <c r="U50" s="38">
        <f t="shared" si="17"/>
        <v>156150</v>
      </c>
      <c r="V50" s="38">
        <f t="shared" si="17"/>
        <v>157986.35</v>
      </c>
      <c r="W50" s="38">
        <f t="shared" si="17"/>
        <v>156150</v>
      </c>
      <c r="X50" s="38">
        <f t="shared" si="17"/>
        <v>159926.9</v>
      </c>
      <c r="Y50" s="38">
        <f t="shared" si="17"/>
        <v>156150</v>
      </c>
      <c r="Z50" s="38">
        <f t="shared" si="17"/>
        <v>0</v>
      </c>
      <c r="AA50" s="38">
        <f t="shared" si="17"/>
        <v>0</v>
      </c>
      <c r="AB50" s="38">
        <f t="shared" si="17"/>
        <v>0</v>
      </c>
      <c r="AC50" s="38">
        <f t="shared" si="17"/>
        <v>0</v>
      </c>
      <c r="AD50" s="20"/>
      <c r="AE50" s="20"/>
      <c r="AF50" s="35">
        <f>Z50/F50-1</f>
        <v>-1</v>
      </c>
      <c r="AG50" s="35">
        <f>AA50/G50-1</f>
        <v>-1</v>
      </c>
    </row>
    <row r="51" spans="2:33" hidden="1">
      <c r="B51" s="41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21"/>
      <c r="AE51" s="21"/>
      <c r="AF51" s="36"/>
      <c r="AG51" s="36"/>
    </row>
    <row r="52" spans="2:33" hidden="1">
      <c r="B52" s="32" t="s">
        <v>12</v>
      </c>
      <c r="C52" s="37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"/>
      <c r="AE52" s="2"/>
      <c r="AF52" s="19"/>
      <c r="AG52" s="19"/>
    </row>
    <row r="53" spans="2:33" hidden="1">
      <c r="B53" s="32" t="s">
        <v>9</v>
      </c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9"/>
      <c r="AG53" s="19"/>
    </row>
    <row r="54" spans="2:33" hidden="1">
      <c r="B54" s="32" t="s">
        <v>10</v>
      </c>
      <c r="C54" s="37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9"/>
      <c r="AG54" s="19"/>
    </row>
    <row r="55" spans="2:33" hidden="1">
      <c r="B55" s="32" t="s">
        <v>11</v>
      </c>
      <c r="C55" s="37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9"/>
      <c r="AG55" s="19"/>
    </row>
    <row r="56" spans="2:33" hidden="1">
      <c r="B56" s="32" t="s">
        <v>17</v>
      </c>
      <c r="C56" s="37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"/>
      <c r="AE56" s="2"/>
      <c r="AF56" s="19"/>
      <c r="AG56" s="19"/>
    </row>
    <row r="57" spans="2:33">
      <c r="B57" s="39" t="s">
        <v>19</v>
      </c>
      <c r="C57" s="40"/>
      <c r="D57" s="43">
        <v>10829169.880000001</v>
      </c>
      <c r="E57" s="43">
        <f>1640975.89+2975186.97+988391.8</f>
        <v>5604554.6600000001</v>
      </c>
      <c r="F57" s="43">
        <f t="shared" ref="F57:G57" si="18">SUM(F59:F63)</f>
        <v>6197764.7700000005</v>
      </c>
      <c r="G57" s="43">
        <f t="shared" si="18"/>
        <v>3749667.49</v>
      </c>
      <c r="H57" s="43">
        <f t="shared" ref="H57:AC57" si="19">SUM(H59:H63)</f>
        <v>6852948.2799999993</v>
      </c>
      <c r="I57" s="43">
        <f t="shared" si="19"/>
        <v>3749667.49</v>
      </c>
      <c r="J57" s="43">
        <f t="shared" si="19"/>
        <v>5929212.6499999994</v>
      </c>
      <c r="K57" s="43">
        <f t="shared" si="19"/>
        <v>2974471.0500000003</v>
      </c>
      <c r="L57" s="43">
        <f t="shared" si="19"/>
        <v>7559967.5599999996</v>
      </c>
      <c r="M57" s="43">
        <f t="shared" si="19"/>
        <v>2974471.0500000003</v>
      </c>
      <c r="N57" s="43">
        <f t="shared" si="19"/>
        <v>6930316.6799999997</v>
      </c>
      <c r="O57" s="43">
        <f t="shared" si="19"/>
        <v>4894294.6399999997</v>
      </c>
      <c r="P57" s="43">
        <f t="shared" si="19"/>
        <v>7219255.4799999995</v>
      </c>
      <c r="Q57" s="43">
        <f t="shared" si="19"/>
        <v>4894294.6399999997</v>
      </c>
      <c r="R57" s="43">
        <f t="shared" si="19"/>
        <v>9600917.8499999996</v>
      </c>
      <c r="S57" s="43">
        <f t="shared" si="19"/>
        <v>4651292.82</v>
      </c>
      <c r="T57" s="43">
        <f t="shared" si="19"/>
        <v>8525632.5199999996</v>
      </c>
      <c r="U57" s="43">
        <f t="shared" si="19"/>
        <v>4005766.16</v>
      </c>
      <c r="V57" s="43">
        <f t="shared" si="19"/>
        <v>10599393.380000001</v>
      </c>
      <c r="W57" s="43">
        <f t="shared" si="19"/>
        <v>1496363.55</v>
      </c>
      <c r="X57" s="43">
        <f t="shared" si="19"/>
        <v>20377243.73</v>
      </c>
      <c r="Y57" s="43">
        <f t="shared" si="19"/>
        <v>1496363.55</v>
      </c>
      <c r="Z57" s="43">
        <f t="shared" si="19"/>
        <v>20412653.610000003</v>
      </c>
      <c r="AA57" s="43">
        <f t="shared" si="19"/>
        <v>13308419.82</v>
      </c>
      <c r="AB57" s="43">
        <f t="shared" si="19"/>
        <v>8091227.3499999996</v>
      </c>
      <c r="AC57" s="43">
        <f t="shared" si="19"/>
        <v>426532.05</v>
      </c>
      <c r="AD57" s="43">
        <f t="shared" ref="AD57:AE57" si="20">SUM(AD59:AD63)</f>
        <v>10269353.199999999</v>
      </c>
      <c r="AE57" s="43">
        <f t="shared" si="20"/>
        <v>426532.05</v>
      </c>
      <c r="AF57" s="35">
        <f>AD57/AB57-1</f>
        <v>0.26919597680072593</v>
      </c>
      <c r="AG57" s="35">
        <f>AE57/AC57-1</f>
        <v>0</v>
      </c>
    </row>
    <row r="58" spans="2:33">
      <c r="B58" s="41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ht="56.25" customHeight="1">
      <c r="B59" s="32" t="s">
        <v>12</v>
      </c>
      <c r="C59" s="37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1">
        <v>9588829.3100000005</v>
      </c>
      <c r="AE59" s="1">
        <v>426532.05</v>
      </c>
      <c r="AF59" s="16"/>
      <c r="AG59" s="16"/>
    </row>
    <row r="60" spans="2:33" ht="18.75" customHeight="1">
      <c r="B60" s="32" t="s">
        <v>9</v>
      </c>
      <c r="C60" s="3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>
        <v>607276.46</v>
      </c>
      <c r="AE60" s="1"/>
      <c r="AF60" s="16"/>
      <c r="AG60" s="16"/>
    </row>
    <row r="61" spans="2:33" ht="61.5" customHeight="1">
      <c r="B61" s="32" t="s">
        <v>10</v>
      </c>
      <c r="C61" s="37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>
        <v>73247.429999999993</v>
      </c>
      <c r="AE61" s="1"/>
      <c r="AF61" s="16"/>
      <c r="AG61" s="16"/>
    </row>
    <row r="62" spans="2:33" ht="35.25" customHeight="1">
      <c r="B62" s="32" t="s">
        <v>11</v>
      </c>
      <c r="C62" s="37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1"/>
      <c r="AE62" s="1"/>
      <c r="AF62" s="16"/>
      <c r="AG62" s="16"/>
    </row>
    <row r="63" spans="2:33" ht="33" customHeight="1">
      <c r="B63" s="32" t="s">
        <v>17</v>
      </c>
      <c r="C63" s="37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1"/>
      <c r="AE63" s="1"/>
      <c r="AF63" s="16"/>
      <c r="AG63" s="16"/>
    </row>
    <row r="64" spans="2:33">
      <c r="B64" s="39" t="s">
        <v>16</v>
      </c>
      <c r="C64" s="40"/>
      <c r="D64" s="38">
        <v>-1470.89</v>
      </c>
      <c r="E64" s="38">
        <f t="shared" ref="E64" si="21">SUM(E66:E70)</f>
        <v>0</v>
      </c>
      <c r="F64" s="38">
        <f t="shared" ref="F64:AC64" si="22">SUM(F66:F70)</f>
        <v>741.25</v>
      </c>
      <c r="G64" s="38">
        <f t="shared" si="22"/>
        <v>0</v>
      </c>
      <c r="H64" s="38">
        <f t="shared" si="22"/>
        <v>0</v>
      </c>
      <c r="I64" s="38">
        <f t="shared" si="22"/>
        <v>0</v>
      </c>
      <c r="J64" s="38">
        <f t="shared" si="22"/>
        <v>0</v>
      </c>
      <c r="K64" s="38">
        <f t="shared" si="22"/>
        <v>0</v>
      </c>
      <c r="L64" s="38">
        <f t="shared" si="22"/>
        <v>0</v>
      </c>
      <c r="M64" s="38">
        <f t="shared" si="22"/>
        <v>0</v>
      </c>
      <c r="N64" s="38">
        <f t="shared" si="22"/>
        <v>0</v>
      </c>
      <c r="O64" s="38">
        <f t="shared" si="22"/>
        <v>0</v>
      </c>
      <c r="P64" s="38">
        <f t="shared" si="22"/>
        <v>0</v>
      </c>
      <c r="Q64" s="38">
        <f t="shared" si="22"/>
        <v>0</v>
      </c>
      <c r="R64" s="38">
        <f t="shared" si="22"/>
        <v>0</v>
      </c>
      <c r="S64" s="38">
        <f t="shared" si="22"/>
        <v>0</v>
      </c>
      <c r="T64" s="38">
        <f t="shared" si="22"/>
        <v>0</v>
      </c>
      <c r="U64" s="38">
        <f t="shared" si="22"/>
        <v>0</v>
      </c>
      <c r="V64" s="38">
        <f t="shared" si="22"/>
        <v>0</v>
      </c>
      <c r="W64" s="38">
        <f t="shared" si="22"/>
        <v>0</v>
      </c>
      <c r="X64" s="38">
        <f t="shared" si="22"/>
        <v>0</v>
      </c>
      <c r="Y64" s="38">
        <f t="shared" si="22"/>
        <v>0</v>
      </c>
      <c r="Z64" s="38">
        <f t="shared" si="22"/>
        <v>0</v>
      </c>
      <c r="AA64" s="38">
        <f t="shared" si="22"/>
        <v>0</v>
      </c>
      <c r="AB64" s="38">
        <f t="shared" si="22"/>
        <v>0</v>
      </c>
      <c r="AC64" s="38">
        <f t="shared" si="22"/>
        <v>0</v>
      </c>
      <c r="AD64" s="38">
        <f t="shared" ref="AD64:AE64" si="23">SUM(AD66:AD70)</f>
        <v>63950</v>
      </c>
      <c r="AE64" s="38">
        <f t="shared" si="23"/>
        <v>0</v>
      </c>
      <c r="AF64" s="35">
        <v>1</v>
      </c>
      <c r="AG64" s="35">
        <v>0</v>
      </c>
    </row>
    <row r="65" spans="2:33"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2:33" ht="60" customHeight="1">
      <c r="B66" s="32" t="s">
        <v>12</v>
      </c>
      <c r="C66" s="37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9"/>
      <c r="AG66" s="19"/>
    </row>
    <row r="67" spans="2:33" ht="31.5" customHeight="1">
      <c r="B67" s="32" t="s">
        <v>9</v>
      </c>
      <c r="C67" s="37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63950</v>
      </c>
      <c r="AE67" s="2"/>
      <c r="AF67" s="19"/>
      <c r="AG67" s="19"/>
    </row>
    <row r="68" spans="2:33" ht="54" customHeight="1">
      <c r="B68" s="32" t="s">
        <v>10</v>
      </c>
      <c r="C68" s="37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9"/>
      <c r="AG68" s="19"/>
    </row>
    <row r="69" spans="2:33" ht="32.25" customHeight="1">
      <c r="B69" s="32" t="s">
        <v>11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9"/>
      <c r="AG69" s="19"/>
    </row>
    <row r="70" spans="2:33" ht="40.5" customHeight="1">
      <c r="B70" s="32" t="s">
        <v>17</v>
      </c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9"/>
      <c r="AG70" s="19"/>
    </row>
    <row r="71" spans="2:33" ht="57.6" hidden="1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24">SUM(H72:H74)</f>
        <v>0</v>
      </c>
      <c r="I71" s="17">
        <f t="shared" si="24"/>
        <v>0</v>
      </c>
      <c r="J71" s="17">
        <f t="shared" si="24"/>
        <v>0</v>
      </c>
      <c r="K71" s="17">
        <f t="shared" si="24"/>
        <v>0</v>
      </c>
      <c r="L71" s="17">
        <f t="shared" si="24"/>
        <v>0</v>
      </c>
      <c r="M71" s="17">
        <f t="shared" si="24"/>
        <v>0</v>
      </c>
      <c r="N71" s="17">
        <f t="shared" si="24"/>
        <v>0</v>
      </c>
      <c r="O71" s="17">
        <f t="shared" si="24"/>
        <v>0</v>
      </c>
      <c r="P71" s="17">
        <f t="shared" si="24"/>
        <v>0</v>
      </c>
      <c r="Q71" s="17">
        <f t="shared" si="24"/>
        <v>0</v>
      </c>
      <c r="R71" s="17">
        <f t="shared" si="24"/>
        <v>0</v>
      </c>
      <c r="S71" s="17">
        <f t="shared" si="24"/>
        <v>0</v>
      </c>
      <c r="T71" s="17">
        <f t="shared" si="24"/>
        <v>0</v>
      </c>
      <c r="U71" s="17">
        <f t="shared" si="24"/>
        <v>0</v>
      </c>
      <c r="V71" s="17">
        <f t="shared" si="24"/>
        <v>0</v>
      </c>
      <c r="W71" s="17">
        <f t="shared" si="24"/>
        <v>0</v>
      </c>
      <c r="X71" s="17">
        <f t="shared" si="24"/>
        <v>0</v>
      </c>
      <c r="Y71" s="17">
        <f t="shared" si="24"/>
        <v>0</v>
      </c>
      <c r="Z71" s="17">
        <f t="shared" si="24"/>
        <v>0</v>
      </c>
      <c r="AA71" s="17">
        <f t="shared" si="24"/>
        <v>0</v>
      </c>
      <c r="AB71" s="17">
        <f t="shared" si="24"/>
        <v>0</v>
      </c>
      <c r="AC71" s="17">
        <f t="shared" si="24"/>
        <v>0</v>
      </c>
      <c r="AD71" s="20"/>
      <c r="AE71" s="20"/>
      <c r="AF71" s="35">
        <v>0</v>
      </c>
      <c r="AG71" s="35">
        <v>0</v>
      </c>
    </row>
    <row r="72" spans="2:33" hidden="1">
      <c r="B72" s="32" t="s">
        <v>11</v>
      </c>
      <c r="C72" s="33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"/>
      <c r="AE72" s="2"/>
      <c r="AF72" s="36"/>
      <c r="AG72" s="36"/>
    </row>
    <row r="73" spans="2:33" s="12" customFormat="1" hidden="1">
      <c r="B73" s="34" t="s">
        <v>25</v>
      </c>
      <c r="C73" s="33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1"/>
      <c r="AG73" s="11"/>
    </row>
    <row r="74" spans="2:33" hidden="1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9"/>
      <c r="AG74" s="19"/>
    </row>
    <row r="75" spans="2:33" s="4" customFormat="1">
      <c r="B75" s="34" t="s">
        <v>13</v>
      </c>
      <c r="C75" s="33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25">H8+H15+H22+H29+H36+H43+H50+H57+H64+H71</f>
        <v>93511066.090000018</v>
      </c>
      <c r="I75" s="18">
        <f t="shared" si="25"/>
        <v>66963948.660000004</v>
      </c>
      <c r="J75" s="18">
        <f t="shared" si="25"/>
        <v>92440148.88000001</v>
      </c>
      <c r="K75" s="18">
        <f t="shared" si="25"/>
        <v>69371696.100000009</v>
      </c>
      <c r="L75" s="18">
        <f t="shared" si="25"/>
        <v>93692017.959999993</v>
      </c>
      <c r="M75" s="18">
        <f t="shared" si="25"/>
        <v>72494645.030000001</v>
      </c>
      <c r="N75" s="18">
        <f t="shared" si="25"/>
        <v>95350288.340000004</v>
      </c>
      <c r="O75" s="18">
        <f t="shared" si="25"/>
        <v>74699098.340000004</v>
      </c>
      <c r="P75" s="18">
        <f t="shared" si="25"/>
        <v>92952938.269999996</v>
      </c>
      <c r="Q75" s="18">
        <f t="shared" si="25"/>
        <v>82357876.220000014</v>
      </c>
      <c r="R75" s="18">
        <f t="shared" si="25"/>
        <v>97449531.209999979</v>
      </c>
      <c r="S75" s="18">
        <f t="shared" si="25"/>
        <v>74441297.569999993</v>
      </c>
      <c r="T75" s="18">
        <f t="shared" si="25"/>
        <v>96755275.489999995</v>
      </c>
      <c r="U75" s="18">
        <f t="shared" si="25"/>
        <v>74719949.890000001</v>
      </c>
      <c r="V75" s="18">
        <f t="shared" si="25"/>
        <v>97352731.719999984</v>
      </c>
      <c r="W75" s="18">
        <f t="shared" si="25"/>
        <v>74918061.669999987</v>
      </c>
      <c r="X75" s="18">
        <f t="shared" si="25"/>
        <v>103431682.53</v>
      </c>
      <c r="Y75" s="18">
        <f t="shared" si="25"/>
        <v>71550048.36999999</v>
      </c>
      <c r="Z75" s="18">
        <f t="shared" si="25"/>
        <v>139512827.16999999</v>
      </c>
      <c r="AA75" s="18">
        <f>AA8+AA15+AA22+AA29+AA36+AA43+AA50+AA57+AA64+AA71</f>
        <v>116277638.82999998</v>
      </c>
      <c r="AB75" s="18">
        <f t="shared" ref="AB75:AE75" si="26">AB8+AB15+AB22+AB29+AB36+AB43+AB50+AB57+AB64+AB71</f>
        <v>91678410.280000001</v>
      </c>
      <c r="AC75" s="18">
        <f t="shared" si="26"/>
        <v>71432870.559999987</v>
      </c>
      <c r="AD75" s="18">
        <f t="shared" si="26"/>
        <v>114469254.2</v>
      </c>
      <c r="AE75" s="18">
        <f t="shared" si="26"/>
        <v>75037794.159999996</v>
      </c>
      <c r="AF75" s="3">
        <f>AD75/AB75-1</f>
        <v>0.24859554011018781</v>
      </c>
      <c r="AG75" s="3">
        <f>AE75/AC75-1</f>
        <v>5.0465892966908843E-2</v>
      </c>
    </row>
    <row r="76" spans="2:33" ht="31.5" customHeight="1">
      <c r="B76" s="32" t="s">
        <v>12</v>
      </c>
      <c r="C76" s="33"/>
      <c r="D76" s="2">
        <f t="shared" ref="D76:AC80" si="27">D10+D17+D24+D31+D38+D45+D52+D59+D66</f>
        <v>0</v>
      </c>
      <c r="E76" s="2">
        <f t="shared" si="27"/>
        <v>0</v>
      </c>
      <c r="F76" s="2">
        <f t="shared" si="27"/>
        <v>17953226.410000004</v>
      </c>
      <c r="G76" s="2">
        <f t="shared" si="27"/>
        <v>6382951.8399999943</v>
      </c>
      <c r="H76" s="2">
        <f t="shared" si="27"/>
        <v>19216097.170000002</v>
      </c>
      <c r="I76" s="2">
        <f t="shared" si="27"/>
        <v>6555841.7200000007</v>
      </c>
      <c r="J76" s="2">
        <f t="shared" si="27"/>
        <v>22865503.460000001</v>
      </c>
      <c r="K76" s="2">
        <f t="shared" si="27"/>
        <v>5864947.9199999999</v>
      </c>
      <c r="L76" s="2">
        <f t="shared" si="27"/>
        <v>17090632.079999998</v>
      </c>
      <c r="M76" s="2">
        <f t="shared" si="27"/>
        <v>5837825.0099999998</v>
      </c>
      <c r="N76" s="2">
        <f t="shared" si="27"/>
        <v>16099291.18</v>
      </c>
      <c r="O76" s="2">
        <f t="shared" si="27"/>
        <v>7784857.7199999997</v>
      </c>
      <c r="P76" s="2">
        <f t="shared" si="27"/>
        <v>16094244.300000001</v>
      </c>
      <c r="Q76" s="2">
        <f t="shared" si="27"/>
        <v>7902977.2199999997</v>
      </c>
      <c r="R76" s="2">
        <f t="shared" si="27"/>
        <v>20791692.359999999</v>
      </c>
      <c r="S76" s="2">
        <f t="shared" si="27"/>
        <v>7175180.9199999999</v>
      </c>
      <c r="T76" s="2">
        <f t="shared" si="27"/>
        <v>20070445.379999999</v>
      </c>
      <c r="U76" s="2">
        <f t="shared" si="27"/>
        <v>6987489.4900000002</v>
      </c>
      <c r="V76" s="2">
        <f t="shared" si="27"/>
        <v>24410984.270000003</v>
      </c>
      <c r="W76" s="2">
        <f t="shared" si="27"/>
        <v>4182653.4699999997</v>
      </c>
      <c r="X76" s="2">
        <f t="shared" si="27"/>
        <v>34358661.780000001</v>
      </c>
      <c r="Y76" s="2">
        <f t="shared" si="27"/>
        <v>4756662.17</v>
      </c>
      <c r="Z76" s="2">
        <f t="shared" si="27"/>
        <v>37550191.880000003</v>
      </c>
      <c r="AA76" s="2">
        <f t="shared" si="27"/>
        <v>19969076.690000001</v>
      </c>
      <c r="AB76" s="2">
        <f t="shared" si="27"/>
        <v>19131225.359999999</v>
      </c>
      <c r="AC76" s="2">
        <f t="shared" si="27"/>
        <v>2260154.08</v>
      </c>
      <c r="AD76" s="2"/>
      <c r="AE76" s="2"/>
      <c r="AF76" s="3"/>
      <c r="AG76" s="3"/>
    </row>
    <row r="77" spans="2:33" ht="27.75" customHeight="1">
      <c r="B77" s="32" t="s">
        <v>9</v>
      </c>
      <c r="C77" s="33"/>
      <c r="D77" s="2">
        <f t="shared" si="27"/>
        <v>0</v>
      </c>
      <c r="E77" s="2">
        <f t="shared" si="27"/>
        <v>0</v>
      </c>
      <c r="F77" s="2">
        <f t="shared" si="27"/>
        <v>0</v>
      </c>
      <c r="G77" s="2">
        <f t="shared" si="27"/>
        <v>0</v>
      </c>
      <c r="H77" s="2">
        <f t="shared" si="27"/>
        <v>1611249.67</v>
      </c>
      <c r="I77" s="2">
        <f t="shared" si="27"/>
        <v>0</v>
      </c>
      <c r="J77" s="2">
        <f t="shared" si="27"/>
        <v>1404831.87</v>
      </c>
      <c r="K77" s="2">
        <f t="shared" si="27"/>
        <v>0</v>
      </c>
      <c r="L77" s="2">
        <f t="shared" si="27"/>
        <v>2089553.3599999999</v>
      </c>
      <c r="M77" s="2">
        <f t="shared" si="27"/>
        <v>0</v>
      </c>
      <c r="N77" s="2">
        <f t="shared" si="27"/>
        <v>1291836.76</v>
      </c>
      <c r="O77" s="2">
        <f t="shared" si="27"/>
        <v>0</v>
      </c>
      <c r="P77" s="2">
        <f t="shared" si="27"/>
        <v>1343049.24</v>
      </c>
      <c r="Q77" s="2">
        <f t="shared" si="27"/>
        <v>0</v>
      </c>
      <c r="R77" s="2">
        <f t="shared" si="27"/>
        <v>1452525.99</v>
      </c>
      <c r="S77" s="2">
        <f t="shared" si="27"/>
        <v>0</v>
      </c>
      <c r="T77" s="2">
        <f t="shared" si="27"/>
        <v>1242140.78</v>
      </c>
      <c r="U77" s="2">
        <f t="shared" si="27"/>
        <v>0</v>
      </c>
      <c r="V77" s="2">
        <f t="shared" si="27"/>
        <v>1196585.6499999999</v>
      </c>
      <c r="W77" s="2">
        <f t="shared" si="27"/>
        <v>0</v>
      </c>
      <c r="X77" s="2">
        <f t="shared" si="27"/>
        <v>1283435.7</v>
      </c>
      <c r="Y77" s="2">
        <f t="shared" si="27"/>
        <v>0</v>
      </c>
      <c r="Z77" s="2">
        <f t="shared" si="27"/>
        <v>0</v>
      </c>
      <c r="AA77" s="2">
        <f t="shared" si="27"/>
        <v>0</v>
      </c>
      <c r="AB77" s="2">
        <f t="shared" si="27"/>
        <v>0</v>
      </c>
      <c r="AC77" s="2">
        <f t="shared" si="27"/>
        <v>0</v>
      </c>
      <c r="AD77" s="2"/>
      <c r="AE77" s="2"/>
      <c r="AF77" s="3"/>
      <c r="AG77" s="3"/>
    </row>
    <row r="78" spans="2:33" ht="55.5" customHeight="1">
      <c r="B78" s="32" t="s">
        <v>10</v>
      </c>
      <c r="C78" s="33"/>
      <c r="D78" s="2">
        <f t="shared" si="27"/>
        <v>0</v>
      </c>
      <c r="E78" s="2">
        <f t="shared" si="27"/>
        <v>0</v>
      </c>
      <c r="F78" s="2">
        <f t="shared" si="27"/>
        <v>5781112.8999999994</v>
      </c>
      <c r="G78" s="2">
        <f t="shared" si="27"/>
        <v>0</v>
      </c>
      <c r="H78" s="2">
        <f t="shared" si="27"/>
        <v>841993.46</v>
      </c>
      <c r="I78" s="2">
        <f t="shared" si="27"/>
        <v>0</v>
      </c>
      <c r="J78" s="2">
        <f t="shared" si="27"/>
        <v>730672.66</v>
      </c>
      <c r="K78" s="2">
        <f t="shared" si="27"/>
        <v>0</v>
      </c>
      <c r="L78" s="2">
        <f t="shared" si="27"/>
        <v>907890.05999999994</v>
      </c>
      <c r="M78" s="2">
        <f t="shared" si="27"/>
        <v>0</v>
      </c>
      <c r="N78" s="2">
        <f t="shared" si="27"/>
        <v>596611.02</v>
      </c>
      <c r="O78" s="2">
        <f t="shared" si="27"/>
        <v>0</v>
      </c>
      <c r="P78" s="2">
        <f t="shared" si="27"/>
        <v>806056.14</v>
      </c>
      <c r="Q78" s="2">
        <f t="shared" si="27"/>
        <v>0</v>
      </c>
      <c r="R78" s="2">
        <f t="shared" si="27"/>
        <v>910579.46000000008</v>
      </c>
      <c r="S78" s="2">
        <f t="shared" si="27"/>
        <v>0</v>
      </c>
      <c r="T78" s="2">
        <f t="shared" si="27"/>
        <v>832315.84</v>
      </c>
      <c r="U78" s="2">
        <f t="shared" si="27"/>
        <v>0</v>
      </c>
      <c r="V78" s="2">
        <f t="shared" si="27"/>
        <v>786043.03</v>
      </c>
      <c r="W78" s="2">
        <f t="shared" si="27"/>
        <v>0</v>
      </c>
      <c r="X78" s="2">
        <f t="shared" si="27"/>
        <v>782576.37000000011</v>
      </c>
      <c r="Y78" s="2">
        <f t="shared" si="27"/>
        <v>0</v>
      </c>
      <c r="Z78" s="2">
        <f t="shared" si="27"/>
        <v>4770499.5100000007</v>
      </c>
      <c r="AA78" s="2">
        <f t="shared" si="27"/>
        <v>0</v>
      </c>
      <c r="AB78" s="2">
        <f t="shared" si="27"/>
        <v>968977.27</v>
      </c>
      <c r="AC78" s="2">
        <f t="shared" si="27"/>
        <v>0</v>
      </c>
      <c r="AD78" s="2"/>
      <c r="AE78" s="2"/>
      <c r="AF78" s="3"/>
      <c r="AG78" s="3"/>
    </row>
    <row r="79" spans="2:33" ht="45" customHeight="1">
      <c r="B79" s="32" t="s">
        <v>11</v>
      </c>
      <c r="C79" s="33"/>
      <c r="D79" s="2">
        <f t="shared" ref="D79:AC79" si="28">D13+D20+D27+D34+D41+D48+D55+D62+D69+D72</f>
        <v>0</v>
      </c>
      <c r="E79" s="2">
        <f t="shared" si="28"/>
        <v>0</v>
      </c>
      <c r="F79" s="2">
        <f t="shared" si="28"/>
        <v>60461371.310000002</v>
      </c>
      <c r="G79" s="2">
        <f t="shared" si="28"/>
        <v>58245420.57</v>
      </c>
      <c r="H79" s="2">
        <f t="shared" si="28"/>
        <v>69929562.310000002</v>
      </c>
      <c r="I79" s="2">
        <f t="shared" si="28"/>
        <v>58525671.140000001</v>
      </c>
      <c r="J79" s="2">
        <f t="shared" si="28"/>
        <v>65526882.990000002</v>
      </c>
      <c r="K79" s="2">
        <f t="shared" si="28"/>
        <v>61624312.380000003</v>
      </c>
      <c r="L79" s="2">
        <f t="shared" si="28"/>
        <v>71721506.659999996</v>
      </c>
      <c r="M79" s="2">
        <f t="shared" si="28"/>
        <v>64774384.220000006</v>
      </c>
      <c r="N79" s="2">
        <f t="shared" si="28"/>
        <v>75480113.579999998</v>
      </c>
      <c r="O79" s="2">
        <f t="shared" si="28"/>
        <v>65031804.82</v>
      </c>
      <c r="P79" s="2">
        <f t="shared" si="28"/>
        <v>72791361.200000003</v>
      </c>
      <c r="Q79" s="2">
        <f t="shared" si="28"/>
        <v>72572463.200000003</v>
      </c>
      <c r="R79" s="2">
        <f t="shared" si="28"/>
        <v>72380297.609999999</v>
      </c>
      <c r="S79" s="2">
        <f t="shared" si="28"/>
        <v>65383680.850000001</v>
      </c>
      <c r="T79" s="2">
        <f t="shared" si="28"/>
        <v>72695876.399999991</v>
      </c>
      <c r="U79" s="2">
        <f t="shared" si="28"/>
        <v>65850024.600000001</v>
      </c>
      <c r="V79" s="2">
        <f t="shared" si="28"/>
        <v>69041659.049999997</v>
      </c>
      <c r="W79" s="2">
        <f t="shared" si="28"/>
        <v>68852972.399999991</v>
      </c>
      <c r="X79" s="2">
        <f t="shared" si="28"/>
        <v>65102023.400000006</v>
      </c>
      <c r="Y79" s="2">
        <f t="shared" si="28"/>
        <v>64910950.400000006</v>
      </c>
      <c r="Z79" s="2">
        <f t="shared" si="28"/>
        <v>66208215.299999997</v>
      </c>
      <c r="AA79" s="2">
        <f t="shared" si="28"/>
        <v>65394874.099999994</v>
      </c>
      <c r="AB79" s="2">
        <f t="shared" si="28"/>
        <v>44812598.799999997</v>
      </c>
      <c r="AC79" s="2">
        <f t="shared" si="28"/>
        <v>43003795.009999998</v>
      </c>
      <c r="AD79" s="2"/>
      <c r="AE79" s="2"/>
      <c r="AF79" s="3"/>
      <c r="AG79" s="3"/>
    </row>
    <row r="80" spans="2:33" ht="45.75" customHeight="1">
      <c r="B80" s="32" t="s">
        <v>17</v>
      </c>
      <c r="C80" s="33"/>
      <c r="D80" s="2">
        <f t="shared" ref="D80:E80" si="29">D14+D21+D28+D35+D42+D49+D56+D63+D70</f>
        <v>0</v>
      </c>
      <c r="E80" s="2">
        <f t="shared" si="29"/>
        <v>0</v>
      </c>
      <c r="F80" s="2">
        <f t="shared" si="27"/>
        <v>1669019.14</v>
      </c>
      <c r="G80" s="2">
        <f t="shared" si="27"/>
        <v>1882435.7999999998</v>
      </c>
      <c r="H80" s="2">
        <f t="shared" si="27"/>
        <v>1912163.48</v>
      </c>
      <c r="I80" s="2">
        <f t="shared" si="27"/>
        <v>1882435.8</v>
      </c>
      <c r="J80" s="2">
        <f t="shared" si="27"/>
        <v>1912257.9000000001</v>
      </c>
      <c r="K80" s="2">
        <f t="shared" si="27"/>
        <v>1882435.8</v>
      </c>
      <c r="L80" s="2">
        <f t="shared" si="27"/>
        <v>1882435.8</v>
      </c>
      <c r="M80" s="2">
        <f t="shared" si="27"/>
        <v>1882435.8</v>
      </c>
      <c r="N80" s="2">
        <f t="shared" si="27"/>
        <v>1882435.8</v>
      </c>
      <c r="O80" s="2">
        <f t="shared" si="27"/>
        <v>1882435.8</v>
      </c>
      <c r="P80" s="2">
        <f t="shared" si="27"/>
        <v>1918227.3900000001</v>
      </c>
      <c r="Q80" s="2">
        <f t="shared" si="27"/>
        <v>1882435.8</v>
      </c>
      <c r="R80" s="2">
        <f t="shared" si="27"/>
        <v>1914435.79</v>
      </c>
      <c r="S80" s="2">
        <f t="shared" si="27"/>
        <v>1882435.8</v>
      </c>
      <c r="T80" s="2">
        <f t="shared" si="27"/>
        <v>1914497.09</v>
      </c>
      <c r="U80" s="2">
        <f t="shared" si="27"/>
        <v>1882435.8</v>
      </c>
      <c r="V80" s="2">
        <f t="shared" si="27"/>
        <v>1917459.72</v>
      </c>
      <c r="W80" s="2">
        <f t="shared" si="27"/>
        <v>1882435.8</v>
      </c>
      <c r="X80" s="2">
        <f t="shared" si="27"/>
        <v>1904985.28</v>
      </c>
      <c r="Y80" s="2">
        <f t="shared" si="27"/>
        <v>1882435.8</v>
      </c>
      <c r="Z80" s="2">
        <f t="shared" si="27"/>
        <v>30983920.480000004</v>
      </c>
      <c r="AA80" s="2">
        <f t="shared" si="27"/>
        <v>30913688.039999999</v>
      </c>
      <c r="AB80" s="2">
        <f t="shared" si="27"/>
        <v>26765608.850000001</v>
      </c>
      <c r="AC80" s="2">
        <f t="shared" si="27"/>
        <v>26168921.469999999</v>
      </c>
      <c r="AD80" s="2"/>
      <c r="AE80" s="2"/>
      <c r="AF80" s="3"/>
      <c r="AG80" s="3"/>
    </row>
    <row r="81" spans="2:37" s="4" customFormat="1" ht="29.25" customHeight="1">
      <c r="B81" s="34" t="s">
        <v>21</v>
      </c>
      <c r="C81" s="33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58064462</v>
      </c>
      <c r="AE81" s="6"/>
      <c r="AF81" s="3">
        <f>AD81/AB81-1</f>
        <v>0</v>
      </c>
      <c r="AG81" s="3"/>
      <c r="AK81" s="9"/>
    </row>
    <row r="82" spans="2:37" s="4" customFormat="1" ht="29.25" customHeight="1">
      <c r="B82" s="34" t="s">
        <v>22</v>
      </c>
      <c r="C82" s="33"/>
      <c r="D82" s="6">
        <f t="shared" ref="D82:AE82" si="30">D75+D81</f>
        <v>114288501.81999999</v>
      </c>
      <c r="E82" s="6">
        <f t="shared" si="30"/>
        <v>68008770.719999999</v>
      </c>
      <c r="F82" s="6">
        <f t="shared" si="30"/>
        <v>116511079.75999999</v>
      </c>
      <c r="G82" s="6">
        <f t="shared" si="30"/>
        <v>66510808.209999993</v>
      </c>
      <c r="H82" s="6">
        <f t="shared" si="30"/>
        <v>124157416.09000002</v>
      </c>
      <c r="I82" s="6">
        <f t="shared" si="30"/>
        <v>66963948.660000004</v>
      </c>
      <c r="J82" s="6">
        <f t="shared" si="30"/>
        <v>123086498.88000001</v>
      </c>
      <c r="K82" s="6">
        <f t="shared" si="30"/>
        <v>69371696.100000009</v>
      </c>
      <c r="L82" s="6">
        <f t="shared" si="30"/>
        <v>124338367.95999999</v>
      </c>
      <c r="M82" s="6">
        <f t="shared" si="30"/>
        <v>72494645.030000001</v>
      </c>
      <c r="N82" s="6">
        <f t="shared" si="30"/>
        <v>125996638.34</v>
      </c>
      <c r="O82" s="6">
        <f t="shared" si="30"/>
        <v>74699098.340000004</v>
      </c>
      <c r="P82" s="6">
        <f t="shared" si="30"/>
        <v>123599288.27</v>
      </c>
      <c r="Q82" s="6">
        <f t="shared" si="30"/>
        <v>82357876.220000014</v>
      </c>
      <c r="R82" s="6">
        <f t="shared" si="30"/>
        <v>128095881.20999998</v>
      </c>
      <c r="S82" s="6">
        <f t="shared" si="30"/>
        <v>74441297.569999993</v>
      </c>
      <c r="T82" s="6">
        <f t="shared" si="30"/>
        <v>136401625.49000001</v>
      </c>
      <c r="U82" s="6">
        <f t="shared" si="30"/>
        <v>74719949.890000001</v>
      </c>
      <c r="V82" s="6">
        <f t="shared" si="30"/>
        <v>136999081.71999997</v>
      </c>
      <c r="W82" s="6">
        <f t="shared" si="30"/>
        <v>74918061.669999987</v>
      </c>
      <c r="X82" s="6">
        <f t="shared" si="30"/>
        <v>143078032.53</v>
      </c>
      <c r="Y82" s="6">
        <f t="shared" si="30"/>
        <v>71550048.36999999</v>
      </c>
      <c r="Z82" s="6">
        <f t="shared" si="30"/>
        <v>179105676.16999999</v>
      </c>
      <c r="AA82" s="6">
        <f t="shared" si="30"/>
        <v>116277638.82999998</v>
      </c>
      <c r="AB82" s="6">
        <f t="shared" si="30"/>
        <v>149742872.28</v>
      </c>
      <c r="AC82" s="6">
        <f t="shared" si="30"/>
        <v>71432870.559999987</v>
      </c>
      <c r="AD82" s="6">
        <f t="shared" si="30"/>
        <v>172533716.19999999</v>
      </c>
      <c r="AE82" s="6">
        <f t="shared" si="30"/>
        <v>75037794.159999996</v>
      </c>
      <c r="AF82" s="3">
        <f>AD82/AB82-1</f>
        <v>0.15219985815006964</v>
      </c>
      <c r="AG82" s="3">
        <f>AE82/AC82-1</f>
        <v>5.0465892966908843E-2</v>
      </c>
    </row>
    <row r="83" spans="2:37" ht="29.25" customHeight="1">
      <c r="B83" s="32" t="s">
        <v>23</v>
      </c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2:37" ht="29.25" customHeight="1">
      <c r="B84" s="32" t="s">
        <v>28</v>
      </c>
      <c r="C84" s="33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2:37" ht="29.25" customHeight="1">
      <c r="B85" s="32" t="s">
        <v>27</v>
      </c>
      <c r="C85" s="33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2:37" ht="45.75" customHeight="1">
      <c r="B86" s="32" t="s">
        <v>41</v>
      </c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8">
        <f>AD28</f>
        <v>26069422.140000001</v>
      </c>
      <c r="AE86" s="8">
        <f>AE28</f>
        <v>25971998.469999999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AD43:AD44"/>
    <mergeCell ref="AE43:AE44"/>
    <mergeCell ref="AD57:AD58"/>
    <mergeCell ref="AE57:AE58"/>
    <mergeCell ref="AD64:AD65"/>
    <mergeCell ref="AE64:AE65"/>
    <mergeCell ref="AD8:AD9"/>
    <mergeCell ref="AE8:AE9"/>
    <mergeCell ref="AD15:AD16"/>
    <mergeCell ref="AE15:AE16"/>
    <mergeCell ref="AD22:AD23"/>
    <mergeCell ref="AE22:AE23"/>
    <mergeCell ref="AD29:AD30"/>
    <mergeCell ref="AE29:AE30"/>
    <mergeCell ref="AD36:AD37"/>
    <mergeCell ref="AE36:AE37"/>
    <mergeCell ref="T5:U6"/>
    <mergeCell ref="V5:W6"/>
    <mergeCell ref="X5:Y6"/>
    <mergeCell ref="Z5:AA6"/>
    <mergeCell ref="AB5:AC6"/>
    <mergeCell ref="AF5:AG6"/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D5:AE6"/>
    <mergeCell ref="AF8:AF9"/>
    <mergeCell ref="AG8:AG9"/>
    <mergeCell ref="B10:C10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B8:C9"/>
    <mergeCell ref="D8:D9"/>
    <mergeCell ref="E8:E9"/>
    <mergeCell ref="B11:C11"/>
    <mergeCell ref="B12:C12"/>
    <mergeCell ref="B13:C13"/>
    <mergeCell ref="B14:C14"/>
    <mergeCell ref="B15:C16"/>
    <mergeCell ref="D15:D16"/>
    <mergeCell ref="AA8:AA9"/>
    <mergeCell ref="AB8:AB9"/>
    <mergeCell ref="AC8:AC9"/>
    <mergeCell ref="F8:F9"/>
    <mergeCell ref="G8:G9"/>
    <mergeCell ref="H8:H9"/>
    <mergeCell ref="K15:K16"/>
    <mergeCell ref="L15:L16"/>
    <mergeCell ref="M15:M16"/>
    <mergeCell ref="N15:N16"/>
    <mergeCell ref="O15:O16"/>
    <mergeCell ref="P15:P16"/>
    <mergeCell ref="E15:E16"/>
    <mergeCell ref="F15:F16"/>
    <mergeCell ref="G15:G16"/>
    <mergeCell ref="H15:H16"/>
    <mergeCell ref="I15:I16"/>
    <mergeCell ref="J15:J16"/>
    <mergeCell ref="B20:C20"/>
    <mergeCell ref="B21:C21"/>
    <mergeCell ref="B22:C23"/>
    <mergeCell ref="D22:D23"/>
    <mergeCell ref="E22:E23"/>
    <mergeCell ref="F22:F23"/>
    <mergeCell ref="AC15:AC16"/>
    <mergeCell ref="AF15:AF16"/>
    <mergeCell ref="AG15:AG16"/>
    <mergeCell ref="B17:C17"/>
    <mergeCell ref="B18:C18"/>
    <mergeCell ref="B19:C19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B29:C30"/>
    <mergeCell ref="D29:D30"/>
    <mergeCell ref="E29:E30"/>
    <mergeCell ref="F29:F30"/>
    <mergeCell ref="G29:G30"/>
    <mergeCell ref="H29:H30"/>
    <mergeCell ref="AG22:AG23"/>
    <mergeCell ref="B24:C24"/>
    <mergeCell ref="B25:C25"/>
    <mergeCell ref="B26:C26"/>
    <mergeCell ref="B27:C27"/>
    <mergeCell ref="B28:C28"/>
    <mergeCell ref="Y22:Y23"/>
    <mergeCell ref="Z22:Z23"/>
    <mergeCell ref="AA22:AA23"/>
    <mergeCell ref="AB22:AB23"/>
    <mergeCell ref="AC22:AC23"/>
    <mergeCell ref="AF22:AF23"/>
    <mergeCell ref="S22:S23"/>
    <mergeCell ref="T22:T23"/>
    <mergeCell ref="U22:U23"/>
    <mergeCell ref="V22:V23"/>
    <mergeCell ref="W22:W23"/>
    <mergeCell ref="X22:X23"/>
    <mergeCell ref="AA29:AA30"/>
    <mergeCell ref="AB29:AB30"/>
    <mergeCell ref="AC29:AC30"/>
    <mergeCell ref="AF29:AF30"/>
    <mergeCell ref="AG29:AG30"/>
    <mergeCell ref="B31:C31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E36:E37"/>
    <mergeCell ref="F36:F37"/>
    <mergeCell ref="G36:G37"/>
    <mergeCell ref="H36:H37"/>
    <mergeCell ref="I36:I37"/>
    <mergeCell ref="J36:J37"/>
    <mergeCell ref="B32:C32"/>
    <mergeCell ref="B33:C33"/>
    <mergeCell ref="B34:C34"/>
    <mergeCell ref="B35:C35"/>
    <mergeCell ref="B36:C37"/>
    <mergeCell ref="D36:D37"/>
    <mergeCell ref="AC36:AC37"/>
    <mergeCell ref="AF36:AF37"/>
    <mergeCell ref="AG36:AG37"/>
    <mergeCell ref="B38:C38"/>
    <mergeCell ref="B39:C39"/>
    <mergeCell ref="B40:C40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G43:G44"/>
    <mergeCell ref="H43:H44"/>
    <mergeCell ref="I43:I44"/>
    <mergeCell ref="J43:J44"/>
    <mergeCell ref="K43:K44"/>
    <mergeCell ref="L43:L44"/>
    <mergeCell ref="B41:C41"/>
    <mergeCell ref="B42:C42"/>
    <mergeCell ref="B43:C44"/>
    <mergeCell ref="D43:D44"/>
    <mergeCell ref="E43:E44"/>
    <mergeCell ref="F43:F44"/>
    <mergeCell ref="AG43:AG44"/>
    <mergeCell ref="B45:C45"/>
    <mergeCell ref="B46:C46"/>
    <mergeCell ref="B47:C47"/>
    <mergeCell ref="B48:C48"/>
    <mergeCell ref="B49:C49"/>
    <mergeCell ref="Y43:Y44"/>
    <mergeCell ref="Z43:Z44"/>
    <mergeCell ref="AA43:AA44"/>
    <mergeCell ref="AB43:AB44"/>
    <mergeCell ref="AC43:AC44"/>
    <mergeCell ref="AF43:AF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F50:AF51"/>
    <mergeCell ref="AG50:AG51"/>
    <mergeCell ref="B52:C52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50:C51"/>
    <mergeCell ref="D50:D51"/>
    <mergeCell ref="E50:E51"/>
    <mergeCell ref="B53:C53"/>
    <mergeCell ref="B54:C54"/>
    <mergeCell ref="B55:C55"/>
    <mergeCell ref="B56:C56"/>
    <mergeCell ref="B57:C58"/>
    <mergeCell ref="D57:D58"/>
    <mergeCell ref="AA50:AA51"/>
    <mergeCell ref="AB50:AB51"/>
    <mergeCell ref="AC50:AC51"/>
    <mergeCell ref="F50:F51"/>
    <mergeCell ref="G50:G51"/>
    <mergeCell ref="H50:H51"/>
    <mergeCell ref="K57:K58"/>
    <mergeCell ref="L57:L58"/>
    <mergeCell ref="M57:M58"/>
    <mergeCell ref="N57:N58"/>
    <mergeCell ref="O57:O58"/>
    <mergeCell ref="P57:P58"/>
    <mergeCell ref="E57:E58"/>
    <mergeCell ref="F57:F58"/>
    <mergeCell ref="G57:G58"/>
    <mergeCell ref="H57:H58"/>
    <mergeCell ref="I57:I58"/>
    <mergeCell ref="J57:J58"/>
    <mergeCell ref="B62:C62"/>
    <mergeCell ref="B63:C63"/>
    <mergeCell ref="B64:C65"/>
    <mergeCell ref="D64:D65"/>
    <mergeCell ref="E64:E65"/>
    <mergeCell ref="F64:F65"/>
    <mergeCell ref="AC57:AC58"/>
    <mergeCell ref="AF57:AF58"/>
    <mergeCell ref="AG57:AG58"/>
    <mergeCell ref="B59:C59"/>
    <mergeCell ref="B60:C60"/>
    <mergeCell ref="B61:C61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F71:AF72"/>
    <mergeCell ref="AG71:AG72"/>
    <mergeCell ref="B72:C72"/>
    <mergeCell ref="B73:C73"/>
    <mergeCell ref="B75:C75"/>
    <mergeCell ref="B76:C76"/>
    <mergeCell ref="AG64:AG65"/>
    <mergeCell ref="B66:C66"/>
    <mergeCell ref="B67:C67"/>
    <mergeCell ref="B68:C68"/>
    <mergeCell ref="B69:C69"/>
    <mergeCell ref="B70:C70"/>
    <mergeCell ref="Y64:Y65"/>
    <mergeCell ref="Z64:Z65"/>
    <mergeCell ref="AA64:AA65"/>
    <mergeCell ref="AB64:AB65"/>
    <mergeCell ref="AC64:AC65"/>
    <mergeCell ref="AF64:AF65"/>
    <mergeCell ref="S64:S65"/>
    <mergeCell ref="T64:T65"/>
    <mergeCell ref="U64:U65"/>
    <mergeCell ref="V64:V65"/>
    <mergeCell ref="W64:W65"/>
    <mergeCell ref="X64:X65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82:C82"/>
  </mergeCells>
  <pageMargins left="0.70866141732283472" right="0.70866141732283472" top="0.74803149606299213" bottom="0.74803149606299213" header="0.31496062992125984" footer="0.31496062992125984"/>
  <pageSetup paperSize="9" scale="70" fitToHeight="10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topLeftCell="B78" workbookViewId="0">
      <selection activeCell="AD26" sqref="AD26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3">
      <c r="B5" s="55" t="s">
        <v>0</v>
      </c>
      <c r="C5" s="56"/>
      <c r="D5" s="45" t="s">
        <v>29</v>
      </c>
      <c r="E5" s="46"/>
      <c r="F5" s="45" t="s">
        <v>30</v>
      </c>
      <c r="G5" s="46"/>
      <c r="H5" s="45" t="s">
        <v>31</v>
      </c>
      <c r="I5" s="46"/>
      <c r="J5" s="45" t="s">
        <v>32</v>
      </c>
      <c r="K5" s="46"/>
      <c r="L5" s="45" t="s">
        <v>33</v>
      </c>
      <c r="M5" s="46"/>
      <c r="N5" s="45" t="s">
        <v>34</v>
      </c>
      <c r="O5" s="46"/>
      <c r="P5" s="45" t="s">
        <v>35</v>
      </c>
      <c r="Q5" s="46"/>
      <c r="R5" s="45" t="s">
        <v>36</v>
      </c>
      <c r="S5" s="46"/>
      <c r="T5" s="45" t="s">
        <v>37</v>
      </c>
      <c r="U5" s="46"/>
      <c r="V5" s="45" t="s">
        <v>38</v>
      </c>
      <c r="W5" s="46"/>
      <c r="X5" s="45" t="s">
        <v>39</v>
      </c>
      <c r="Y5" s="46"/>
      <c r="Z5" s="45" t="s">
        <v>40</v>
      </c>
      <c r="AA5" s="46"/>
      <c r="AB5" s="45" t="s">
        <v>42</v>
      </c>
      <c r="AC5" s="46"/>
      <c r="AD5" s="45" t="s">
        <v>45</v>
      </c>
      <c r="AE5" s="50"/>
      <c r="AF5" s="49" t="s">
        <v>8</v>
      </c>
      <c r="AG5" s="50"/>
    </row>
    <row r="6" spans="2:33">
      <c r="B6" s="57"/>
      <c r="C6" s="58"/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51"/>
      <c r="AE6" s="52"/>
      <c r="AF6" s="51"/>
      <c r="AG6" s="52"/>
    </row>
    <row r="7" spans="2:33" ht="28.8">
      <c r="B7" s="59"/>
      <c r="C7" s="60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19" t="s">
        <v>6</v>
      </c>
      <c r="AE7" s="19" t="s">
        <v>44</v>
      </c>
      <c r="AF7" s="19" t="s">
        <v>7</v>
      </c>
      <c r="AG7" s="19" t="s">
        <v>15</v>
      </c>
    </row>
    <row r="8" spans="2:33">
      <c r="B8" s="44" t="s">
        <v>1</v>
      </c>
      <c r="C8" s="40"/>
      <c r="D8" s="43">
        <v>4339281.38</v>
      </c>
      <c r="E8" s="43">
        <v>301680.46000000002</v>
      </c>
      <c r="F8" s="43">
        <f t="shared" ref="F8:AD8" si="0">SUM(F10:F14)</f>
        <v>1585306.45</v>
      </c>
      <c r="G8" s="43">
        <f t="shared" si="0"/>
        <v>1801203.7999999998</v>
      </c>
      <c r="H8" s="43">
        <f t="shared" si="0"/>
        <v>1880710.93</v>
      </c>
      <c r="I8" s="43">
        <f t="shared" si="0"/>
        <v>1726285.8</v>
      </c>
      <c r="J8" s="43">
        <f t="shared" si="0"/>
        <v>2043940.37</v>
      </c>
      <c r="K8" s="43">
        <f t="shared" si="0"/>
        <v>1726285.8</v>
      </c>
      <c r="L8" s="43">
        <f t="shared" si="0"/>
        <v>1800545.93</v>
      </c>
      <c r="M8" s="43">
        <f t="shared" si="0"/>
        <v>1726285.8</v>
      </c>
      <c r="N8" s="43">
        <f t="shared" si="0"/>
        <v>1791783.17</v>
      </c>
      <c r="O8" s="43">
        <f t="shared" si="0"/>
        <v>1726285.8</v>
      </c>
      <c r="P8" s="43">
        <f t="shared" si="0"/>
        <v>1777486.53</v>
      </c>
      <c r="Q8" s="43">
        <f t="shared" si="0"/>
        <v>1726285.8</v>
      </c>
      <c r="R8" s="43">
        <f t="shared" si="0"/>
        <v>1764579</v>
      </c>
      <c r="S8" s="43">
        <f t="shared" si="0"/>
        <v>1726285.8</v>
      </c>
      <c r="T8" s="43">
        <f t="shared" si="0"/>
        <v>1758347.09</v>
      </c>
      <c r="U8" s="43">
        <f t="shared" si="0"/>
        <v>1726285.8</v>
      </c>
      <c r="V8" s="43">
        <f t="shared" si="0"/>
        <v>1761309.72</v>
      </c>
      <c r="W8" s="43">
        <f t="shared" si="0"/>
        <v>1726285.8</v>
      </c>
      <c r="X8" s="43">
        <f t="shared" si="0"/>
        <v>1748835.28</v>
      </c>
      <c r="Y8" s="43">
        <f t="shared" si="0"/>
        <v>1726285.8</v>
      </c>
      <c r="Z8" s="43">
        <f t="shared" si="0"/>
        <v>1009374.5399999999</v>
      </c>
      <c r="AA8" s="43">
        <f t="shared" si="0"/>
        <v>1126468.53</v>
      </c>
      <c r="AB8" s="43">
        <f t="shared" si="0"/>
        <v>1167033.9200000002</v>
      </c>
      <c r="AC8" s="43">
        <f t="shared" si="0"/>
        <v>1126468.53</v>
      </c>
      <c r="AD8" s="43">
        <f t="shared" si="0"/>
        <v>3162159.73</v>
      </c>
      <c r="AE8" s="43">
        <v>1126468.53</v>
      </c>
      <c r="AF8" s="35">
        <f>AD8/AB8-1</f>
        <v>1.7095696841442276</v>
      </c>
      <c r="AG8" s="35">
        <f>AE8/AC8-1</f>
        <v>0</v>
      </c>
    </row>
    <row r="9" spans="2:33">
      <c r="B9" s="41"/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61"/>
      <c r="AE9" s="61"/>
      <c r="AF9" s="36"/>
      <c r="AG9" s="36"/>
    </row>
    <row r="10" spans="2:33" ht="48" customHeight="1">
      <c r="B10" s="32" t="s">
        <v>12</v>
      </c>
      <c r="C10" s="37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9">
        <v>1388542.6</v>
      </c>
      <c r="AE10" s="29">
        <v>1126468.53</v>
      </c>
      <c r="AF10" s="16"/>
      <c r="AG10" s="16"/>
    </row>
    <row r="11" spans="2:33" ht="17.25" customHeight="1">
      <c r="B11" s="32" t="s">
        <v>9</v>
      </c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9">
        <v>1765224.06</v>
      </c>
      <c r="AE11" s="29"/>
      <c r="AF11" s="16"/>
      <c r="AG11" s="16"/>
    </row>
    <row r="12" spans="2:33" ht="60.75" customHeight="1">
      <c r="B12" s="32" t="s">
        <v>10</v>
      </c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9">
        <v>8393.07</v>
      </c>
      <c r="AE12" s="29"/>
      <c r="AF12" s="16"/>
      <c r="AG12" s="16"/>
    </row>
    <row r="13" spans="2:33" ht="36.75" customHeight="1">
      <c r="B13" s="32" t="s">
        <v>11</v>
      </c>
      <c r="C13" s="37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2"/>
      <c r="AE13" s="22"/>
      <c r="AF13" s="16"/>
      <c r="AG13" s="16"/>
    </row>
    <row r="14" spans="2:33" ht="34.5" customHeight="1">
      <c r="B14" s="32" t="s">
        <v>17</v>
      </c>
      <c r="C14" s="37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2"/>
      <c r="AE14" s="22"/>
      <c r="AF14" s="16"/>
      <c r="AG14" s="16"/>
    </row>
    <row r="15" spans="2:33">
      <c r="B15" s="39" t="s">
        <v>2</v>
      </c>
      <c r="C15" s="40"/>
      <c r="D15" s="38">
        <f t="shared" ref="D15:E15" si="1">SUM(D17:D21)</f>
        <v>0</v>
      </c>
      <c r="E15" s="38">
        <f t="shared" si="1"/>
        <v>0</v>
      </c>
      <c r="F15" s="38">
        <f t="shared" ref="F15:AE15" si="2">SUM(F17:F21)</f>
        <v>35747.5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120756.41</v>
      </c>
      <c r="M15" s="38">
        <f t="shared" si="2"/>
        <v>0</v>
      </c>
      <c r="N15" s="38">
        <f t="shared" si="2"/>
        <v>144077.24</v>
      </c>
      <c r="O15" s="38">
        <f t="shared" si="2"/>
        <v>0</v>
      </c>
      <c r="P15" s="38">
        <f t="shared" si="2"/>
        <v>122267.09</v>
      </c>
      <c r="Q15" s="38">
        <f t="shared" si="2"/>
        <v>0</v>
      </c>
      <c r="R15" s="38">
        <f t="shared" si="2"/>
        <v>81760.240000000005</v>
      </c>
      <c r="S15" s="38">
        <f t="shared" si="2"/>
        <v>0</v>
      </c>
      <c r="T15" s="38">
        <f t="shared" si="2"/>
        <v>68067.33</v>
      </c>
      <c r="U15" s="38">
        <f t="shared" si="2"/>
        <v>0</v>
      </c>
      <c r="V15" s="38">
        <f t="shared" si="2"/>
        <v>61711.68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217.78</v>
      </c>
      <c r="AA15" s="38">
        <f t="shared" si="2"/>
        <v>0</v>
      </c>
      <c r="AB15" s="38">
        <f>SUM(AB17:AB21)</f>
        <v>833.01</v>
      </c>
      <c r="AC15" s="38">
        <f t="shared" si="2"/>
        <v>0</v>
      </c>
      <c r="AD15" s="38">
        <f t="shared" si="2"/>
        <v>399995.61</v>
      </c>
      <c r="AE15" s="38">
        <f t="shared" si="2"/>
        <v>0</v>
      </c>
      <c r="AF15" s="35">
        <f>AD15/AB15-1</f>
        <v>479.18104224439082</v>
      </c>
      <c r="AG15" s="35">
        <v>0</v>
      </c>
    </row>
    <row r="16" spans="2:33">
      <c r="B16" s="41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61"/>
      <c r="AE16" s="61"/>
      <c r="AF16" s="36"/>
      <c r="AG16" s="36"/>
    </row>
    <row r="17" spans="2:33" ht="43.5" customHeight="1">
      <c r="B17" s="32" t="s">
        <v>12</v>
      </c>
      <c r="C17" s="37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7">
        <v>75292.13</v>
      </c>
      <c r="AE17" s="27"/>
      <c r="AF17" s="19"/>
      <c r="AG17" s="19"/>
    </row>
    <row r="18" spans="2:33" ht="30" customHeight="1">
      <c r="B18" s="32" t="s">
        <v>9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7">
        <v>309548.48</v>
      </c>
      <c r="AE18" s="27"/>
      <c r="AF18" s="19"/>
      <c r="AG18" s="19"/>
    </row>
    <row r="19" spans="2:33" ht="62.25" customHeight="1">
      <c r="B19" s="32" t="s">
        <v>10</v>
      </c>
      <c r="C19" s="3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>
        <v>15155</v>
      </c>
      <c r="AE19" s="27"/>
      <c r="AF19" s="19"/>
      <c r="AG19" s="19"/>
    </row>
    <row r="20" spans="2:33" ht="35.25" customHeight="1">
      <c r="B20" s="32" t="s">
        <v>11</v>
      </c>
      <c r="C20" s="3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3"/>
      <c r="AE20" s="23"/>
      <c r="AF20" s="19"/>
      <c r="AG20" s="19"/>
    </row>
    <row r="21" spans="2:33" ht="43.5" customHeight="1">
      <c r="B21" s="32" t="s">
        <v>17</v>
      </c>
      <c r="C21" s="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3"/>
      <c r="AE21" s="23"/>
      <c r="AF21" s="19"/>
      <c r="AG21" s="19"/>
    </row>
    <row r="22" spans="2:33">
      <c r="B22" s="39" t="s">
        <v>3</v>
      </c>
      <c r="C22" s="40"/>
      <c r="D22" s="38">
        <v>54846675.530000001</v>
      </c>
      <c r="E22" s="38">
        <v>48940486.590000004</v>
      </c>
      <c r="F22" s="38">
        <f t="shared" ref="F22" si="3">SUM(F24:F28)</f>
        <v>64656891.350000001</v>
      </c>
      <c r="G22" s="38">
        <f>SUM(G24:G28)</f>
        <v>51440732.669999994</v>
      </c>
      <c r="H22" s="38">
        <f t="shared" ref="H22:AE22" si="4">SUM(H24:H28)</f>
        <v>69207433.140000001</v>
      </c>
      <c r="I22" s="38">
        <f t="shared" si="4"/>
        <v>50454846.649999999</v>
      </c>
      <c r="J22" s="38">
        <f t="shared" si="4"/>
        <v>70742852.230000004</v>
      </c>
      <c r="K22" s="38">
        <f t="shared" si="4"/>
        <v>55024116.890000001</v>
      </c>
      <c r="L22" s="38">
        <f t="shared" si="4"/>
        <v>70605066.099999994</v>
      </c>
      <c r="M22" s="38">
        <f t="shared" si="4"/>
        <v>57943952.730000004</v>
      </c>
      <c r="N22" s="38">
        <f t="shared" si="4"/>
        <v>73371785.549999997</v>
      </c>
      <c r="O22" s="38">
        <f t="shared" si="4"/>
        <v>57519633.82</v>
      </c>
      <c r="P22" s="38">
        <f t="shared" si="4"/>
        <v>69857012.25</v>
      </c>
      <c r="Q22" s="38">
        <f t="shared" si="4"/>
        <v>65548817.789999999</v>
      </c>
      <c r="R22" s="38">
        <f t="shared" si="4"/>
        <v>71509757.569999993</v>
      </c>
      <c r="S22" s="38">
        <f t="shared" si="4"/>
        <v>57862859.439999998</v>
      </c>
      <c r="T22" s="38">
        <f t="shared" si="4"/>
        <v>71486946.959999993</v>
      </c>
      <c r="U22" s="38">
        <f t="shared" si="4"/>
        <v>57789918.439999998</v>
      </c>
      <c r="V22" s="38">
        <f t="shared" si="4"/>
        <v>70592079.479999989</v>
      </c>
      <c r="W22" s="38">
        <f t="shared" si="4"/>
        <v>61579945.239999995</v>
      </c>
      <c r="X22" s="38">
        <f t="shared" si="4"/>
        <v>66866461.460000001</v>
      </c>
      <c r="Y22" s="38">
        <f t="shared" si="4"/>
        <v>57735277.960000001</v>
      </c>
      <c r="Z22" s="38">
        <f t="shared" si="4"/>
        <v>103038065.23999999</v>
      </c>
      <c r="AA22" s="38">
        <f t="shared" si="4"/>
        <v>90836160.789999992</v>
      </c>
      <c r="AB22" s="38">
        <f t="shared" si="4"/>
        <v>72994840.390000001</v>
      </c>
      <c r="AC22" s="38">
        <f t="shared" si="4"/>
        <v>65340039.269999996</v>
      </c>
      <c r="AD22" s="38">
        <f t="shared" si="4"/>
        <v>109892691.19</v>
      </c>
      <c r="AE22" s="38">
        <f t="shared" si="4"/>
        <v>59728290.769999996</v>
      </c>
      <c r="AF22" s="35">
        <f>AD22/AB22-1</f>
        <v>0.50548573848316614</v>
      </c>
      <c r="AG22" s="35">
        <f>AE22/AC22-1</f>
        <v>-8.5885294265143797E-2</v>
      </c>
    </row>
    <row r="23" spans="2:33">
      <c r="B23" s="4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61"/>
      <c r="AE23" s="61"/>
      <c r="AF23" s="36"/>
      <c r="AG23" s="36"/>
    </row>
    <row r="24" spans="2:33" ht="48.75" customHeight="1">
      <c r="B24" s="32" t="s">
        <v>12</v>
      </c>
      <c r="C24" s="37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7">
        <v>9914478.6500000004</v>
      </c>
      <c r="AE24" s="27">
        <v>429526.05</v>
      </c>
      <c r="AF24" s="19"/>
      <c r="AG24" s="19"/>
    </row>
    <row r="25" spans="2:33" ht="22.5" customHeight="1">
      <c r="B25" s="32" t="s">
        <v>9</v>
      </c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7">
        <v>28072256.609999999</v>
      </c>
      <c r="AE25" s="27"/>
      <c r="AF25" s="19"/>
      <c r="AG25" s="19"/>
    </row>
    <row r="26" spans="2:33" ht="48" customHeight="1">
      <c r="B26" s="32" t="s">
        <v>10</v>
      </c>
      <c r="C26" s="37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7">
        <v>11293418.810000001</v>
      </c>
      <c r="AE26" s="27"/>
      <c r="AF26" s="19"/>
      <c r="AG26" s="19"/>
    </row>
    <row r="27" spans="2:33" ht="36.75" customHeight="1">
      <c r="B27" s="32" t="s">
        <v>11</v>
      </c>
      <c r="C27" s="37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7">
        <v>34726766.25</v>
      </c>
      <c r="AE27" s="27">
        <v>34726766.25</v>
      </c>
      <c r="AF27" s="19"/>
      <c r="AG27" s="19"/>
    </row>
    <row r="28" spans="2:33" ht="31.5" customHeight="1">
      <c r="B28" s="32" t="s">
        <v>17</v>
      </c>
      <c r="C28" s="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7">
        <v>25885770.870000001</v>
      </c>
      <c r="AE28" s="27">
        <v>24571998.469999999</v>
      </c>
      <c r="AF28" s="19"/>
      <c r="AG28" s="19"/>
    </row>
    <row r="29" spans="2:33">
      <c r="B29" s="39" t="s">
        <v>4</v>
      </c>
      <c r="C29" s="40"/>
      <c r="D29" s="38">
        <v>-7680.14</v>
      </c>
      <c r="E29" s="38">
        <f t="shared" ref="E29" si="5">SUM(E31:E35)</f>
        <v>0</v>
      </c>
      <c r="F29" s="38">
        <f t="shared" ref="F29:AE29" si="6">SUM(F31:F35)</f>
        <v>0</v>
      </c>
      <c r="G29" s="38">
        <f t="shared" si="6"/>
        <v>0</v>
      </c>
      <c r="H29" s="38">
        <f t="shared" si="6"/>
        <v>114426.95</v>
      </c>
      <c r="I29" s="38">
        <f t="shared" si="6"/>
        <v>0</v>
      </c>
      <c r="J29" s="38">
        <f t="shared" si="6"/>
        <v>88290.77</v>
      </c>
      <c r="K29" s="38">
        <f t="shared" si="6"/>
        <v>0</v>
      </c>
      <c r="L29" s="38">
        <f t="shared" si="6"/>
        <v>51440.42</v>
      </c>
      <c r="M29" s="38">
        <f t="shared" si="6"/>
        <v>0</v>
      </c>
      <c r="N29" s="38">
        <f t="shared" si="6"/>
        <v>169857.58</v>
      </c>
      <c r="O29" s="38">
        <f t="shared" si="6"/>
        <v>0</v>
      </c>
      <c r="P29" s="38">
        <f t="shared" si="6"/>
        <v>77731.77</v>
      </c>
      <c r="Q29" s="38">
        <f t="shared" si="6"/>
        <v>0</v>
      </c>
      <c r="R29" s="38">
        <f t="shared" si="6"/>
        <v>55035.07</v>
      </c>
      <c r="S29" s="38">
        <f t="shared" si="6"/>
        <v>0</v>
      </c>
      <c r="T29" s="38">
        <f t="shared" si="6"/>
        <v>80513.679999999993</v>
      </c>
      <c r="U29" s="38">
        <f t="shared" si="6"/>
        <v>0</v>
      </c>
      <c r="V29" s="38">
        <f t="shared" si="6"/>
        <v>77945.259999999995</v>
      </c>
      <c r="W29" s="38">
        <f t="shared" si="6"/>
        <v>0</v>
      </c>
      <c r="X29" s="38">
        <f t="shared" si="6"/>
        <v>84064.9</v>
      </c>
      <c r="Y29" s="38">
        <f t="shared" si="6"/>
        <v>0</v>
      </c>
      <c r="Z29" s="38">
        <f t="shared" si="6"/>
        <v>0</v>
      </c>
      <c r="AA29" s="38">
        <f t="shared" si="6"/>
        <v>0</v>
      </c>
      <c r="AB29" s="38">
        <f t="shared" si="6"/>
        <v>2321.35</v>
      </c>
      <c r="AC29" s="38">
        <f t="shared" si="6"/>
        <v>0</v>
      </c>
      <c r="AD29" s="38">
        <f t="shared" si="6"/>
        <v>538497.22</v>
      </c>
      <c r="AE29" s="38">
        <f t="shared" si="6"/>
        <v>0</v>
      </c>
      <c r="AF29" s="35">
        <f>AD29/AB29-1</f>
        <v>230.97588472225215</v>
      </c>
      <c r="AG29" s="35">
        <v>0</v>
      </c>
    </row>
    <row r="30" spans="2:33"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61"/>
      <c r="AE30" s="61"/>
      <c r="AF30" s="36"/>
      <c r="AG30" s="36"/>
    </row>
    <row r="31" spans="2:33" ht="50.25" customHeight="1">
      <c r="B31" s="32" t="s">
        <v>12</v>
      </c>
      <c r="C31" s="37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7">
        <v>108046.13</v>
      </c>
      <c r="AE31" s="27"/>
      <c r="AF31" s="19"/>
      <c r="AG31" s="19"/>
    </row>
    <row r="32" spans="2:33" ht="22.5" customHeight="1">
      <c r="B32" s="32" t="s">
        <v>9</v>
      </c>
      <c r="C32" s="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7">
        <v>430451.09</v>
      </c>
      <c r="AE32" s="27"/>
      <c r="AF32" s="19"/>
      <c r="AG32" s="19"/>
    </row>
    <row r="33" spans="2:33" ht="63.75" customHeight="1">
      <c r="B33" s="32" t="s">
        <v>10</v>
      </c>
      <c r="C33" s="37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3"/>
      <c r="AE33" s="23"/>
      <c r="AF33" s="19"/>
      <c r="AG33" s="19"/>
    </row>
    <row r="34" spans="2:33" ht="36.75" customHeight="1">
      <c r="B34" s="32" t="s">
        <v>11</v>
      </c>
      <c r="C34" s="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3"/>
      <c r="AE34" s="23"/>
      <c r="AF34" s="19"/>
      <c r="AG34" s="19"/>
    </row>
    <row r="35" spans="2:33" ht="34.5" customHeight="1">
      <c r="B35" s="32" t="s">
        <v>17</v>
      </c>
      <c r="C35" s="3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3"/>
      <c r="AE35" s="23"/>
      <c r="AF35" s="19"/>
      <c r="AG35" s="19"/>
    </row>
    <row r="36" spans="2:33">
      <c r="B36" s="39" t="s">
        <v>20</v>
      </c>
      <c r="C36" s="40"/>
      <c r="D36" s="38">
        <v>24738.76</v>
      </c>
      <c r="E36" s="38">
        <f t="shared" ref="E36:AC36" si="7">SUM(E38:E42)</f>
        <v>0</v>
      </c>
      <c r="F36" s="38">
        <f t="shared" si="7"/>
        <v>162585.41</v>
      </c>
      <c r="G36" s="38">
        <f t="shared" si="7"/>
        <v>0</v>
      </c>
      <c r="H36" s="38">
        <f t="shared" si="7"/>
        <v>2836261.8599999994</v>
      </c>
      <c r="I36" s="38">
        <f t="shared" si="7"/>
        <v>179639.45</v>
      </c>
      <c r="J36" s="38">
        <f t="shared" si="7"/>
        <v>2968161.5</v>
      </c>
      <c r="K36" s="38">
        <f t="shared" si="7"/>
        <v>179639.45</v>
      </c>
      <c r="L36" s="38">
        <f t="shared" si="7"/>
        <v>3579888.6599999997</v>
      </c>
      <c r="M36" s="38">
        <f t="shared" si="7"/>
        <v>179639.45</v>
      </c>
      <c r="N36" s="38">
        <f t="shared" si="7"/>
        <v>2288254.44</v>
      </c>
      <c r="O36" s="38">
        <f t="shared" si="7"/>
        <v>179639.45</v>
      </c>
      <c r="P36" s="38">
        <f t="shared" si="7"/>
        <v>2699902.61</v>
      </c>
      <c r="Q36" s="38">
        <f t="shared" si="7"/>
        <v>179639.45</v>
      </c>
      <c r="R36" s="38">
        <f t="shared" si="7"/>
        <v>2782603.59</v>
      </c>
      <c r="S36" s="38">
        <f t="shared" si="7"/>
        <v>179639.45</v>
      </c>
      <c r="T36" s="38">
        <f t="shared" si="7"/>
        <v>2615855.7999999998</v>
      </c>
      <c r="U36" s="38">
        <f t="shared" si="7"/>
        <v>179639.45</v>
      </c>
      <c r="V36" s="38">
        <f t="shared" si="7"/>
        <v>2483055.5499999998</v>
      </c>
      <c r="W36" s="38">
        <f t="shared" si="7"/>
        <v>142806.04</v>
      </c>
      <c r="X36" s="38">
        <f t="shared" si="7"/>
        <v>2680559.16</v>
      </c>
      <c r="Y36" s="38">
        <f t="shared" si="7"/>
        <v>142806.04</v>
      </c>
      <c r="Z36" s="38">
        <f t="shared" si="7"/>
        <v>79878.12999999999</v>
      </c>
      <c r="AA36" s="38">
        <f t="shared" si="7"/>
        <v>0</v>
      </c>
      <c r="AB36" s="38">
        <f t="shared" si="7"/>
        <v>95495.42</v>
      </c>
      <c r="AC36" s="38">
        <f t="shared" si="7"/>
        <v>0</v>
      </c>
      <c r="AD36" s="38">
        <f t="shared" ref="AD36:AE36" si="8">SUM(AD38:AD42)</f>
        <v>3375060.6399999997</v>
      </c>
      <c r="AE36" s="38">
        <f t="shared" si="8"/>
        <v>0</v>
      </c>
      <c r="AF36" s="35">
        <f>AD36/AB36-1</f>
        <v>34.342644076543145</v>
      </c>
      <c r="AG36" s="35">
        <v>0</v>
      </c>
    </row>
    <row r="37" spans="2:33">
      <c r="B37" s="41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61"/>
      <c r="AE37" s="61"/>
      <c r="AF37" s="36"/>
      <c r="AG37" s="36"/>
    </row>
    <row r="38" spans="2:33" ht="50.25" customHeight="1">
      <c r="B38" s="32" t="s">
        <v>12</v>
      </c>
      <c r="C38" s="37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7">
        <v>221226.63</v>
      </c>
      <c r="AE38" s="27"/>
      <c r="AF38" s="19"/>
      <c r="AG38" s="19"/>
    </row>
    <row r="39" spans="2:33" ht="35.25" customHeight="1">
      <c r="B39" s="32" t="s">
        <v>9</v>
      </c>
      <c r="C39" s="37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7">
        <v>2145264.9</v>
      </c>
      <c r="AE39" s="27"/>
      <c r="AF39" s="19"/>
      <c r="AG39" s="19"/>
    </row>
    <row r="40" spans="2:33" ht="42.75" customHeight="1">
      <c r="B40" s="32" t="s">
        <v>10</v>
      </c>
      <c r="C40" s="37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7">
        <v>1008569.11</v>
      </c>
      <c r="AE40" s="27"/>
      <c r="AF40" s="19"/>
      <c r="AG40" s="19"/>
    </row>
    <row r="41" spans="2:33" ht="40.5" customHeight="1">
      <c r="B41" s="32" t="s">
        <v>11</v>
      </c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3"/>
      <c r="AE41" s="23"/>
      <c r="AF41" s="19"/>
      <c r="AG41" s="19"/>
    </row>
    <row r="42" spans="2:33" ht="40.5" customHeight="1">
      <c r="B42" s="32" t="s">
        <v>17</v>
      </c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3"/>
      <c r="AE42" s="23"/>
      <c r="AF42" s="19"/>
      <c r="AG42" s="19"/>
    </row>
    <row r="43" spans="2:33">
      <c r="B43" s="39" t="s">
        <v>18</v>
      </c>
      <c r="C43" s="40"/>
      <c r="D43" s="38">
        <v>10765845.27</v>
      </c>
      <c r="E43" s="38">
        <v>7171240.7400000002</v>
      </c>
      <c r="F43" s="38">
        <f t="shared" ref="F43:G43" si="9">SUM(F45:F49)</f>
        <v>13066265.32</v>
      </c>
      <c r="G43" s="38">
        <f t="shared" si="9"/>
        <v>9363054.25</v>
      </c>
      <c r="H43" s="38">
        <f t="shared" ref="H43:AE43" si="10">SUM(H45:H49)</f>
        <v>12452961.670000002</v>
      </c>
      <c r="I43" s="38">
        <f t="shared" si="10"/>
        <v>10697359.270000001</v>
      </c>
      <c r="J43" s="38">
        <f t="shared" si="10"/>
        <v>10509503.82</v>
      </c>
      <c r="K43" s="38">
        <f t="shared" si="10"/>
        <v>9311032.910000002</v>
      </c>
      <c r="L43" s="38">
        <f t="shared" si="10"/>
        <v>9816963.7700000014</v>
      </c>
      <c r="M43" s="38">
        <f t="shared" si="10"/>
        <v>9514146.0000000019</v>
      </c>
      <c r="N43" s="38">
        <f t="shared" si="10"/>
        <v>10491903.119999999</v>
      </c>
      <c r="O43" s="38">
        <f t="shared" si="10"/>
        <v>10223094.629999999</v>
      </c>
      <c r="P43" s="38">
        <f t="shared" si="10"/>
        <v>11041075.82</v>
      </c>
      <c r="Q43" s="38">
        <f t="shared" si="10"/>
        <v>9852688.540000001</v>
      </c>
      <c r="R43" s="38">
        <f t="shared" si="10"/>
        <v>11491967.560000001</v>
      </c>
      <c r="S43" s="38">
        <f t="shared" si="10"/>
        <v>9865070.0600000005</v>
      </c>
      <c r="T43" s="38">
        <f t="shared" si="10"/>
        <v>12060303.5</v>
      </c>
      <c r="U43" s="38">
        <f t="shared" si="10"/>
        <v>10862190.040000001</v>
      </c>
      <c r="V43" s="38">
        <f t="shared" si="10"/>
        <v>11619250.300000001</v>
      </c>
      <c r="W43" s="38">
        <f t="shared" si="10"/>
        <v>9816511.040000001</v>
      </c>
      <c r="X43" s="38">
        <f t="shared" si="10"/>
        <v>11514591.1</v>
      </c>
      <c r="Y43" s="38">
        <f t="shared" si="10"/>
        <v>10293165.02</v>
      </c>
      <c r="Z43" s="38">
        <f t="shared" si="10"/>
        <v>14972637.870000001</v>
      </c>
      <c r="AA43" s="38">
        <f t="shared" si="10"/>
        <v>11006589.689999999</v>
      </c>
      <c r="AB43" s="38">
        <f t="shared" si="10"/>
        <v>9326658.8399999999</v>
      </c>
      <c r="AC43" s="38">
        <f t="shared" si="10"/>
        <v>4539830.71</v>
      </c>
      <c r="AD43" s="38">
        <f t="shared" si="10"/>
        <v>13447983.309999999</v>
      </c>
      <c r="AE43" s="38">
        <f t="shared" si="10"/>
        <v>2808660.56</v>
      </c>
      <c r="AF43" s="35">
        <f>AD43/AB43-1</f>
        <v>0.44188648268386732</v>
      </c>
      <c r="AG43" s="35">
        <f>AE43/AC43-1</f>
        <v>-0.38132923022585574</v>
      </c>
    </row>
    <row r="44" spans="2:33">
      <c r="B44" s="4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61"/>
      <c r="AE44" s="61"/>
      <c r="AF44" s="36"/>
      <c r="AG44" s="36"/>
    </row>
    <row r="45" spans="2:33" ht="46.5" customHeight="1">
      <c r="B45" s="32" t="s">
        <v>12</v>
      </c>
      <c r="C45" s="37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7">
        <v>2384131.46</v>
      </c>
      <c r="AE45" s="27">
        <v>246682.71</v>
      </c>
      <c r="AF45" s="19"/>
      <c r="AG45" s="19"/>
    </row>
    <row r="46" spans="2:33" ht="21.75" customHeight="1">
      <c r="B46" s="32" t="s">
        <v>9</v>
      </c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7">
        <v>4381496.79</v>
      </c>
      <c r="AE46" s="27"/>
      <c r="AF46" s="19"/>
      <c r="AG46" s="19"/>
    </row>
    <row r="47" spans="2:33" ht="57" customHeight="1">
      <c r="B47" s="32" t="s">
        <v>10</v>
      </c>
      <c r="C47" s="37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7">
        <v>2079984.76</v>
      </c>
      <c r="AE47" s="27"/>
      <c r="AF47" s="19"/>
      <c r="AG47" s="19"/>
    </row>
    <row r="48" spans="2:33" ht="30.75" customHeight="1">
      <c r="B48" s="32" t="s">
        <v>11</v>
      </c>
      <c r="C48" s="37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7">
        <v>4602370.3</v>
      </c>
      <c r="AE48" s="27">
        <v>2561977.85</v>
      </c>
      <c r="AF48" s="19"/>
      <c r="AG48" s="19"/>
    </row>
    <row r="49" spans="2:33" ht="30.75" customHeight="1">
      <c r="B49" s="32" t="s">
        <v>17</v>
      </c>
      <c r="C49" s="3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7"/>
      <c r="AE49" s="27"/>
      <c r="AF49" s="19"/>
      <c r="AG49" s="19"/>
    </row>
    <row r="50" spans="2:33" hidden="1">
      <c r="B50" s="39" t="s">
        <v>5</v>
      </c>
      <c r="C50" s="40"/>
      <c r="D50" s="38">
        <v>654159.29</v>
      </c>
      <c r="E50" s="38">
        <f t="shared" ref="E50" si="11">SUM(E52:E56)</f>
        <v>0</v>
      </c>
      <c r="F50" s="38">
        <f t="shared" ref="F50:AC50" si="12">SUM(F52:F56)</f>
        <v>159427.71</v>
      </c>
      <c r="G50" s="38">
        <f t="shared" si="12"/>
        <v>156150</v>
      </c>
      <c r="H50" s="38">
        <f t="shared" si="12"/>
        <v>166323.26</v>
      </c>
      <c r="I50" s="38">
        <f t="shared" si="12"/>
        <v>156150</v>
      </c>
      <c r="J50" s="38">
        <f t="shared" si="12"/>
        <v>158187.54</v>
      </c>
      <c r="K50" s="38">
        <f t="shared" si="12"/>
        <v>156150</v>
      </c>
      <c r="L50" s="38">
        <f t="shared" si="12"/>
        <v>157389.10999999999</v>
      </c>
      <c r="M50" s="38">
        <f t="shared" si="12"/>
        <v>156150</v>
      </c>
      <c r="N50" s="38">
        <f t="shared" si="12"/>
        <v>162310.56</v>
      </c>
      <c r="O50" s="38">
        <f t="shared" si="12"/>
        <v>156150</v>
      </c>
      <c r="P50" s="38">
        <f t="shared" si="12"/>
        <v>158206.72</v>
      </c>
      <c r="Q50" s="38">
        <f t="shared" si="12"/>
        <v>156150</v>
      </c>
      <c r="R50" s="38">
        <f t="shared" si="12"/>
        <v>162910.32999999999</v>
      </c>
      <c r="S50" s="38">
        <f t="shared" si="12"/>
        <v>156150</v>
      </c>
      <c r="T50" s="38">
        <f t="shared" si="12"/>
        <v>159608.60999999999</v>
      </c>
      <c r="U50" s="38">
        <f t="shared" si="12"/>
        <v>156150</v>
      </c>
      <c r="V50" s="38">
        <f t="shared" si="12"/>
        <v>157986.35</v>
      </c>
      <c r="W50" s="38">
        <f t="shared" si="12"/>
        <v>156150</v>
      </c>
      <c r="X50" s="38">
        <f t="shared" si="12"/>
        <v>159926.9</v>
      </c>
      <c r="Y50" s="38">
        <f t="shared" si="12"/>
        <v>156150</v>
      </c>
      <c r="Z50" s="38">
        <f t="shared" si="12"/>
        <v>0</v>
      </c>
      <c r="AA50" s="38">
        <f t="shared" si="12"/>
        <v>0</v>
      </c>
      <c r="AB50" s="38">
        <f t="shared" si="12"/>
        <v>0</v>
      </c>
      <c r="AC50" s="38">
        <f t="shared" si="12"/>
        <v>0</v>
      </c>
      <c r="AD50" s="24"/>
      <c r="AE50" s="24"/>
      <c r="AF50" s="35">
        <f>Z50/F50-1</f>
        <v>-1</v>
      </c>
      <c r="AG50" s="35">
        <f>AA50/G50-1</f>
        <v>-1</v>
      </c>
    </row>
    <row r="51" spans="2:33" hidden="1">
      <c r="B51" s="41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25"/>
      <c r="AE51" s="25"/>
      <c r="AF51" s="36"/>
      <c r="AG51" s="36"/>
    </row>
    <row r="52" spans="2:33" hidden="1">
      <c r="B52" s="32" t="s">
        <v>12</v>
      </c>
      <c r="C52" s="37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3"/>
      <c r="AE52" s="23"/>
      <c r="AF52" s="19"/>
      <c r="AG52" s="19"/>
    </row>
    <row r="53" spans="2:33" hidden="1">
      <c r="B53" s="32" t="s">
        <v>9</v>
      </c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3"/>
      <c r="AE53" s="23"/>
      <c r="AF53" s="19"/>
      <c r="AG53" s="19"/>
    </row>
    <row r="54" spans="2:33" hidden="1">
      <c r="B54" s="32" t="s">
        <v>10</v>
      </c>
      <c r="C54" s="37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3"/>
      <c r="AE54" s="23"/>
      <c r="AF54" s="19"/>
      <c r="AG54" s="19"/>
    </row>
    <row r="55" spans="2:33" hidden="1">
      <c r="B55" s="32" t="s">
        <v>11</v>
      </c>
      <c r="C55" s="37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3"/>
      <c r="AE55" s="23"/>
      <c r="AF55" s="19"/>
      <c r="AG55" s="19"/>
    </row>
    <row r="56" spans="2:33" hidden="1">
      <c r="B56" s="32" t="s">
        <v>17</v>
      </c>
      <c r="C56" s="37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3"/>
      <c r="AE56" s="23"/>
      <c r="AF56" s="19"/>
      <c r="AG56" s="19"/>
    </row>
    <row r="57" spans="2:33">
      <c r="B57" s="39" t="s">
        <v>19</v>
      </c>
      <c r="C57" s="40"/>
      <c r="D57" s="43">
        <v>10829169.880000001</v>
      </c>
      <c r="E57" s="43">
        <f>1640975.89+2975186.97+988391.8</f>
        <v>5604554.6600000001</v>
      </c>
      <c r="F57" s="43">
        <f t="shared" ref="F57:G57" si="13">SUM(F59:F63)</f>
        <v>6197764.7700000005</v>
      </c>
      <c r="G57" s="43">
        <f t="shared" si="13"/>
        <v>3749667.49</v>
      </c>
      <c r="H57" s="43">
        <f t="shared" ref="H57:AE57" si="14">SUM(H59:H63)</f>
        <v>6852948.2799999993</v>
      </c>
      <c r="I57" s="43">
        <f t="shared" si="14"/>
        <v>3749667.49</v>
      </c>
      <c r="J57" s="43">
        <f t="shared" si="14"/>
        <v>5929212.6499999994</v>
      </c>
      <c r="K57" s="43">
        <f t="shared" si="14"/>
        <v>2974471.0500000003</v>
      </c>
      <c r="L57" s="43">
        <f t="shared" si="14"/>
        <v>7559967.5599999996</v>
      </c>
      <c r="M57" s="43">
        <f t="shared" si="14"/>
        <v>2974471.0500000003</v>
      </c>
      <c r="N57" s="43">
        <f t="shared" si="14"/>
        <v>6930316.6799999997</v>
      </c>
      <c r="O57" s="43">
        <f t="shared" si="14"/>
        <v>4894294.6399999997</v>
      </c>
      <c r="P57" s="43">
        <f t="shared" si="14"/>
        <v>7219255.4799999995</v>
      </c>
      <c r="Q57" s="43">
        <f t="shared" si="14"/>
        <v>4894294.6399999997</v>
      </c>
      <c r="R57" s="43">
        <f t="shared" si="14"/>
        <v>9600917.8499999996</v>
      </c>
      <c r="S57" s="43">
        <f t="shared" si="14"/>
        <v>4651292.82</v>
      </c>
      <c r="T57" s="43">
        <f t="shared" si="14"/>
        <v>8525632.5199999996</v>
      </c>
      <c r="U57" s="43">
        <f t="shared" si="14"/>
        <v>4005766.16</v>
      </c>
      <c r="V57" s="43">
        <f t="shared" si="14"/>
        <v>10599393.380000001</v>
      </c>
      <c r="W57" s="43">
        <f t="shared" si="14"/>
        <v>1496363.55</v>
      </c>
      <c r="X57" s="43">
        <f t="shared" si="14"/>
        <v>20377243.73</v>
      </c>
      <c r="Y57" s="43">
        <f t="shared" si="14"/>
        <v>1496363.55</v>
      </c>
      <c r="Z57" s="43">
        <f t="shared" si="14"/>
        <v>20412653.610000003</v>
      </c>
      <c r="AA57" s="43">
        <f t="shared" si="14"/>
        <v>13308419.82</v>
      </c>
      <c r="AB57" s="43">
        <f t="shared" si="14"/>
        <v>8091227.3499999996</v>
      </c>
      <c r="AC57" s="43">
        <f t="shared" si="14"/>
        <v>426532.05</v>
      </c>
      <c r="AD57" s="43">
        <f t="shared" si="14"/>
        <v>11280454.189999999</v>
      </c>
      <c r="AE57" s="43">
        <f t="shared" si="14"/>
        <v>1207296.95</v>
      </c>
      <c r="AF57" s="35">
        <f>AD57/AB57-1</f>
        <v>0.39415859943670961</v>
      </c>
      <c r="AG57" s="35">
        <f>AE57/AC57-1</f>
        <v>1.8304952699334081</v>
      </c>
    </row>
    <row r="58" spans="2:33">
      <c r="B58" s="41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61"/>
      <c r="AE58" s="61"/>
      <c r="AF58" s="36"/>
      <c r="AG58" s="36"/>
    </row>
    <row r="59" spans="2:33" ht="56.25" customHeight="1">
      <c r="B59" s="32" t="s">
        <v>12</v>
      </c>
      <c r="C59" s="37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9">
        <v>10532988.539999999</v>
      </c>
      <c r="AE59" s="29">
        <v>1207296.95</v>
      </c>
      <c r="AF59" s="16"/>
      <c r="AG59" s="16"/>
    </row>
    <row r="60" spans="2:33" ht="18.75" customHeight="1">
      <c r="B60" s="32" t="s">
        <v>9</v>
      </c>
      <c r="C60" s="3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>
        <v>563712.93999999994</v>
      </c>
      <c r="AE60" s="29"/>
      <c r="AF60" s="16"/>
      <c r="AG60" s="16"/>
    </row>
    <row r="61" spans="2:33" ht="61.5" customHeight="1">
      <c r="B61" s="32" t="s">
        <v>10</v>
      </c>
      <c r="C61" s="37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>
        <v>129199.99</v>
      </c>
      <c r="AE61" s="29"/>
      <c r="AF61" s="16"/>
      <c r="AG61" s="16"/>
    </row>
    <row r="62" spans="2:33" ht="35.25" customHeight="1">
      <c r="B62" s="32" t="s">
        <v>11</v>
      </c>
      <c r="C62" s="37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9">
        <v>54552.72</v>
      </c>
      <c r="AE62" s="29"/>
      <c r="AF62" s="16"/>
      <c r="AG62" s="16"/>
    </row>
    <row r="63" spans="2:33" ht="33" customHeight="1">
      <c r="B63" s="32" t="s">
        <v>17</v>
      </c>
      <c r="C63" s="37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2"/>
      <c r="AE63" s="22"/>
      <c r="AF63" s="16"/>
      <c r="AG63" s="16"/>
    </row>
    <row r="64" spans="2:33">
      <c r="B64" s="39" t="s">
        <v>16</v>
      </c>
      <c r="C64" s="40"/>
      <c r="D64" s="38">
        <v>-1470.89</v>
      </c>
      <c r="E64" s="38">
        <f t="shared" ref="E64" si="15">SUM(E66:E70)</f>
        <v>0</v>
      </c>
      <c r="F64" s="38">
        <f t="shared" ref="F64:AE64" si="16">SUM(F66:F70)</f>
        <v>741.25</v>
      </c>
      <c r="G64" s="38">
        <f t="shared" si="16"/>
        <v>0</v>
      </c>
      <c r="H64" s="38">
        <f t="shared" si="16"/>
        <v>0</v>
      </c>
      <c r="I64" s="38">
        <f t="shared" si="16"/>
        <v>0</v>
      </c>
      <c r="J64" s="38">
        <f t="shared" si="16"/>
        <v>0</v>
      </c>
      <c r="K64" s="38">
        <f t="shared" si="16"/>
        <v>0</v>
      </c>
      <c r="L64" s="38">
        <f t="shared" si="16"/>
        <v>0</v>
      </c>
      <c r="M64" s="38">
        <f t="shared" si="16"/>
        <v>0</v>
      </c>
      <c r="N64" s="38">
        <f t="shared" si="16"/>
        <v>0</v>
      </c>
      <c r="O64" s="38">
        <f t="shared" si="16"/>
        <v>0</v>
      </c>
      <c r="P64" s="38">
        <f t="shared" si="16"/>
        <v>0</v>
      </c>
      <c r="Q64" s="38">
        <f t="shared" si="16"/>
        <v>0</v>
      </c>
      <c r="R64" s="38">
        <f t="shared" si="16"/>
        <v>0</v>
      </c>
      <c r="S64" s="38">
        <f t="shared" si="16"/>
        <v>0</v>
      </c>
      <c r="T64" s="38">
        <f t="shared" si="16"/>
        <v>0</v>
      </c>
      <c r="U64" s="38">
        <f t="shared" si="16"/>
        <v>0</v>
      </c>
      <c r="V64" s="38">
        <f t="shared" si="16"/>
        <v>0</v>
      </c>
      <c r="W64" s="38">
        <f t="shared" si="16"/>
        <v>0</v>
      </c>
      <c r="X64" s="38">
        <f t="shared" si="16"/>
        <v>0</v>
      </c>
      <c r="Y64" s="38">
        <f t="shared" si="16"/>
        <v>0</v>
      </c>
      <c r="Z64" s="38">
        <f t="shared" si="16"/>
        <v>0</v>
      </c>
      <c r="AA64" s="38">
        <f t="shared" si="16"/>
        <v>0</v>
      </c>
      <c r="AB64" s="38">
        <f t="shared" si="16"/>
        <v>0</v>
      </c>
      <c r="AC64" s="38">
        <f t="shared" si="16"/>
        <v>0</v>
      </c>
      <c r="AD64" s="38">
        <f t="shared" si="16"/>
        <v>39409.730000000003</v>
      </c>
      <c r="AE64" s="38">
        <f t="shared" si="16"/>
        <v>0</v>
      </c>
      <c r="AF64" s="35">
        <v>1</v>
      </c>
      <c r="AG64" s="35">
        <v>0</v>
      </c>
    </row>
    <row r="65" spans="2:33"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61"/>
      <c r="AE65" s="61"/>
      <c r="AF65" s="36"/>
      <c r="AG65" s="36"/>
    </row>
    <row r="66" spans="2:33" ht="60" customHeight="1">
      <c r="B66" s="32" t="s">
        <v>12</v>
      </c>
      <c r="C66" s="37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7"/>
      <c r="AE66" s="27"/>
      <c r="AF66" s="19"/>
      <c r="AG66" s="19"/>
    </row>
    <row r="67" spans="2:33" ht="31.5" customHeight="1">
      <c r="B67" s="32" t="s">
        <v>9</v>
      </c>
      <c r="C67" s="37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7">
        <v>39409.730000000003</v>
      </c>
      <c r="AE67" s="27"/>
      <c r="AF67" s="19"/>
      <c r="AG67" s="19"/>
    </row>
    <row r="68" spans="2:33" ht="54" customHeight="1">
      <c r="B68" s="32" t="s">
        <v>10</v>
      </c>
      <c r="C68" s="37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3"/>
      <c r="AE68" s="23"/>
      <c r="AF68" s="19"/>
      <c r="AG68" s="19"/>
    </row>
    <row r="69" spans="2:33" ht="32.25" customHeight="1">
      <c r="B69" s="32" t="s">
        <v>11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3"/>
      <c r="AE69" s="23"/>
      <c r="AF69" s="19"/>
      <c r="AG69" s="19"/>
    </row>
    <row r="70" spans="2:33" ht="40.5" customHeight="1">
      <c r="B70" s="32" t="s">
        <v>17</v>
      </c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3"/>
      <c r="AE70" s="23"/>
      <c r="AF70" s="19"/>
      <c r="AG70" s="19"/>
    </row>
    <row r="71" spans="2:33" ht="57.6" hidden="1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7">SUM(H72:H74)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7">
        <f t="shared" si="17"/>
        <v>0</v>
      </c>
      <c r="Q71" s="17">
        <f t="shared" si="17"/>
        <v>0</v>
      </c>
      <c r="R71" s="17">
        <f t="shared" si="17"/>
        <v>0</v>
      </c>
      <c r="S71" s="17">
        <f t="shared" si="17"/>
        <v>0</v>
      </c>
      <c r="T71" s="17">
        <f t="shared" si="17"/>
        <v>0</v>
      </c>
      <c r="U71" s="17">
        <f t="shared" si="17"/>
        <v>0</v>
      </c>
      <c r="V71" s="17">
        <f t="shared" si="17"/>
        <v>0</v>
      </c>
      <c r="W71" s="17">
        <f t="shared" si="17"/>
        <v>0</v>
      </c>
      <c r="X71" s="17">
        <f t="shared" si="17"/>
        <v>0</v>
      </c>
      <c r="Y71" s="17">
        <f t="shared" si="17"/>
        <v>0</v>
      </c>
      <c r="Z71" s="17">
        <f t="shared" si="17"/>
        <v>0</v>
      </c>
      <c r="AA71" s="17">
        <f t="shared" si="17"/>
        <v>0</v>
      </c>
      <c r="AB71" s="17">
        <f t="shared" si="17"/>
        <v>0</v>
      </c>
      <c r="AC71" s="17">
        <f t="shared" si="17"/>
        <v>0</v>
      </c>
      <c r="AD71" s="24"/>
      <c r="AE71" s="24"/>
      <c r="AF71" s="35">
        <v>0</v>
      </c>
      <c r="AG71" s="35">
        <v>0</v>
      </c>
    </row>
    <row r="72" spans="2:33" hidden="1">
      <c r="B72" s="32" t="s">
        <v>11</v>
      </c>
      <c r="C72" s="33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3"/>
      <c r="AE72" s="23"/>
      <c r="AF72" s="36"/>
      <c r="AG72" s="36"/>
    </row>
    <row r="73" spans="2:33" s="12" customFormat="1" hidden="1">
      <c r="B73" s="34" t="s">
        <v>25</v>
      </c>
      <c r="C73" s="33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6"/>
      <c r="AE73" s="26"/>
      <c r="AF73" s="11"/>
      <c r="AG73" s="11"/>
    </row>
    <row r="74" spans="2:33" hidden="1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3"/>
      <c r="AE74" s="23"/>
      <c r="AF74" s="19"/>
      <c r="AG74" s="19"/>
    </row>
    <row r="75" spans="2:33" s="4" customFormat="1">
      <c r="B75" s="34" t="s">
        <v>13</v>
      </c>
      <c r="C75" s="33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8">H8+H15+H22+H29+H36+H43+H50+H57+H64+H71</f>
        <v>93511066.090000018</v>
      </c>
      <c r="I75" s="18">
        <f t="shared" si="18"/>
        <v>66963948.660000004</v>
      </c>
      <c r="J75" s="18">
        <f t="shared" si="18"/>
        <v>92440148.88000001</v>
      </c>
      <c r="K75" s="18">
        <f t="shared" si="18"/>
        <v>69371696.100000009</v>
      </c>
      <c r="L75" s="18">
        <f t="shared" si="18"/>
        <v>93692017.959999993</v>
      </c>
      <c r="M75" s="18">
        <f t="shared" si="18"/>
        <v>72494645.030000001</v>
      </c>
      <c r="N75" s="18">
        <f t="shared" si="18"/>
        <v>95350288.340000004</v>
      </c>
      <c r="O75" s="18">
        <f t="shared" si="18"/>
        <v>74699098.340000004</v>
      </c>
      <c r="P75" s="18">
        <f t="shared" si="18"/>
        <v>92952938.269999996</v>
      </c>
      <c r="Q75" s="18">
        <f t="shared" si="18"/>
        <v>82357876.220000014</v>
      </c>
      <c r="R75" s="18">
        <f t="shared" si="18"/>
        <v>97449531.209999979</v>
      </c>
      <c r="S75" s="18">
        <f t="shared" si="18"/>
        <v>74441297.569999993</v>
      </c>
      <c r="T75" s="18">
        <f t="shared" si="18"/>
        <v>96755275.489999995</v>
      </c>
      <c r="U75" s="18">
        <f t="shared" si="18"/>
        <v>74719949.890000001</v>
      </c>
      <c r="V75" s="18">
        <f t="shared" si="18"/>
        <v>97352731.719999984</v>
      </c>
      <c r="W75" s="18">
        <f t="shared" si="18"/>
        <v>74918061.669999987</v>
      </c>
      <c r="X75" s="18">
        <f t="shared" si="18"/>
        <v>103431682.53</v>
      </c>
      <c r="Y75" s="18">
        <f t="shared" si="18"/>
        <v>71550048.36999999</v>
      </c>
      <c r="Z75" s="18">
        <f t="shared" si="18"/>
        <v>139512827.16999999</v>
      </c>
      <c r="AA75" s="18">
        <f>AA8+AA15+AA22+AA29+AA36+AA43+AA50+AA57+AA64+AA71</f>
        <v>116277638.82999998</v>
      </c>
      <c r="AB75" s="18">
        <f t="shared" ref="AB75:AE75" si="19">AB8+AB15+AB22+AB29+AB36+AB43+AB50+AB57+AB64+AB71</f>
        <v>91678410.280000001</v>
      </c>
      <c r="AC75" s="18">
        <f t="shared" si="19"/>
        <v>71432870.559999987</v>
      </c>
      <c r="AD75" s="18">
        <f t="shared" si="19"/>
        <v>142136251.62</v>
      </c>
      <c r="AE75" s="18">
        <f t="shared" si="19"/>
        <v>64870716.810000002</v>
      </c>
      <c r="AF75" s="3">
        <f>AD75/AB75-1</f>
        <v>0.55037866806256752</v>
      </c>
      <c r="AG75" s="3">
        <f>AE75/AC75-1</f>
        <v>-9.1864623366746945E-2</v>
      </c>
    </row>
    <row r="76" spans="2:33" ht="31.5" customHeight="1">
      <c r="B76" s="32" t="s">
        <v>12</v>
      </c>
      <c r="C76" s="33"/>
      <c r="D76" s="2">
        <f t="shared" ref="D76:AD80" si="20">D10+D17+D24+D31+D38+D45+D52+D59+D66</f>
        <v>0</v>
      </c>
      <c r="E76" s="2">
        <f t="shared" si="20"/>
        <v>0</v>
      </c>
      <c r="F76" s="2">
        <f t="shared" si="20"/>
        <v>17953226.410000004</v>
      </c>
      <c r="G76" s="2">
        <f t="shared" si="20"/>
        <v>6382951.8399999943</v>
      </c>
      <c r="H76" s="2">
        <f t="shared" si="20"/>
        <v>19216097.170000002</v>
      </c>
      <c r="I76" s="2">
        <f t="shared" si="20"/>
        <v>6555841.7200000007</v>
      </c>
      <c r="J76" s="2">
        <f t="shared" si="20"/>
        <v>22865503.460000001</v>
      </c>
      <c r="K76" s="2">
        <f t="shared" si="20"/>
        <v>5864947.9199999999</v>
      </c>
      <c r="L76" s="2">
        <f t="shared" si="20"/>
        <v>17090632.079999998</v>
      </c>
      <c r="M76" s="2">
        <f t="shared" si="20"/>
        <v>5837825.0099999998</v>
      </c>
      <c r="N76" s="2">
        <f t="shared" si="20"/>
        <v>16099291.18</v>
      </c>
      <c r="O76" s="2">
        <f t="shared" si="20"/>
        <v>7784857.7199999997</v>
      </c>
      <c r="P76" s="2">
        <f t="shared" si="20"/>
        <v>16094244.300000001</v>
      </c>
      <c r="Q76" s="2">
        <f t="shared" si="20"/>
        <v>7902977.2199999997</v>
      </c>
      <c r="R76" s="2">
        <f t="shared" si="20"/>
        <v>20791692.359999999</v>
      </c>
      <c r="S76" s="2">
        <f t="shared" si="20"/>
        <v>7175180.9199999999</v>
      </c>
      <c r="T76" s="2">
        <f t="shared" si="20"/>
        <v>20070445.379999999</v>
      </c>
      <c r="U76" s="2">
        <f t="shared" si="20"/>
        <v>6987489.4900000002</v>
      </c>
      <c r="V76" s="2">
        <f t="shared" si="20"/>
        <v>24410984.270000003</v>
      </c>
      <c r="W76" s="2">
        <f t="shared" si="20"/>
        <v>4182653.4699999997</v>
      </c>
      <c r="X76" s="2">
        <f t="shared" si="20"/>
        <v>34358661.780000001</v>
      </c>
      <c r="Y76" s="2">
        <f t="shared" si="20"/>
        <v>4756662.17</v>
      </c>
      <c r="Z76" s="2">
        <f t="shared" si="20"/>
        <v>37550191.880000003</v>
      </c>
      <c r="AA76" s="2">
        <f t="shared" si="20"/>
        <v>19969076.690000001</v>
      </c>
      <c r="AB76" s="2">
        <f t="shared" si="20"/>
        <v>19131225.359999999</v>
      </c>
      <c r="AC76" s="2">
        <f t="shared" si="20"/>
        <v>2260154.08</v>
      </c>
      <c r="AD76" s="2">
        <f t="shared" si="20"/>
        <v>24624706.140000001</v>
      </c>
      <c r="AE76" s="2">
        <f t="shared" ref="AE76:AE80" si="21">AE10+AE17+AE24+AE31+AE38+AE45+AE52+AE59+AE66</f>
        <v>3009974.24</v>
      </c>
      <c r="AF76" s="3"/>
      <c r="AG76" s="3"/>
    </row>
    <row r="77" spans="2:33" ht="27.75" customHeight="1">
      <c r="B77" s="32" t="s">
        <v>9</v>
      </c>
      <c r="C77" s="33"/>
      <c r="D77" s="2">
        <f t="shared" si="20"/>
        <v>0</v>
      </c>
      <c r="E77" s="2">
        <f t="shared" si="20"/>
        <v>0</v>
      </c>
      <c r="F77" s="2">
        <f t="shared" si="20"/>
        <v>0</v>
      </c>
      <c r="G77" s="2">
        <f t="shared" si="20"/>
        <v>0</v>
      </c>
      <c r="H77" s="2">
        <f t="shared" si="20"/>
        <v>1611249.67</v>
      </c>
      <c r="I77" s="2">
        <f t="shared" si="20"/>
        <v>0</v>
      </c>
      <c r="J77" s="2">
        <f t="shared" si="20"/>
        <v>1404831.87</v>
      </c>
      <c r="K77" s="2">
        <f t="shared" si="20"/>
        <v>0</v>
      </c>
      <c r="L77" s="2">
        <f t="shared" si="20"/>
        <v>2089553.3599999999</v>
      </c>
      <c r="M77" s="2">
        <f t="shared" si="20"/>
        <v>0</v>
      </c>
      <c r="N77" s="2">
        <f t="shared" si="20"/>
        <v>1291836.76</v>
      </c>
      <c r="O77" s="2">
        <f t="shared" si="20"/>
        <v>0</v>
      </c>
      <c r="P77" s="2">
        <f t="shared" si="20"/>
        <v>1343049.24</v>
      </c>
      <c r="Q77" s="2">
        <f t="shared" si="20"/>
        <v>0</v>
      </c>
      <c r="R77" s="2">
        <f t="shared" si="20"/>
        <v>1452525.99</v>
      </c>
      <c r="S77" s="2">
        <f t="shared" si="20"/>
        <v>0</v>
      </c>
      <c r="T77" s="2">
        <f t="shared" si="20"/>
        <v>1242140.78</v>
      </c>
      <c r="U77" s="2">
        <f t="shared" si="20"/>
        <v>0</v>
      </c>
      <c r="V77" s="2">
        <f t="shared" si="20"/>
        <v>1196585.6499999999</v>
      </c>
      <c r="W77" s="2">
        <f t="shared" si="20"/>
        <v>0</v>
      </c>
      <c r="X77" s="2">
        <f t="shared" si="20"/>
        <v>1283435.7</v>
      </c>
      <c r="Y77" s="2">
        <f t="shared" si="20"/>
        <v>0</v>
      </c>
      <c r="Z77" s="2">
        <f t="shared" si="20"/>
        <v>0</v>
      </c>
      <c r="AA77" s="2">
        <f t="shared" si="20"/>
        <v>0</v>
      </c>
      <c r="AB77" s="2">
        <f t="shared" si="20"/>
        <v>0</v>
      </c>
      <c r="AC77" s="2">
        <f t="shared" ref="AC77:AD77" si="22">AC11+AC18+AC25+AC32+AC39+AC46+AC53+AC60+AC67</f>
        <v>0</v>
      </c>
      <c r="AD77" s="2">
        <f t="shared" si="22"/>
        <v>37707364.599999994</v>
      </c>
      <c r="AE77" s="2">
        <f t="shared" si="21"/>
        <v>0</v>
      </c>
      <c r="AF77" s="3"/>
      <c r="AG77" s="3"/>
    </row>
    <row r="78" spans="2:33" ht="55.5" customHeight="1">
      <c r="B78" s="32" t="s">
        <v>10</v>
      </c>
      <c r="C78" s="33"/>
      <c r="D78" s="2">
        <f t="shared" si="20"/>
        <v>0</v>
      </c>
      <c r="E78" s="2">
        <f t="shared" si="20"/>
        <v>0</v>
      </c>
      <c r="F78" s="2">
        <f t="shared" si="20"/>
        <v>5781112.8999999994</v>
      </c>
      <c r="G78" s="2">
        <f t="shared" si="20"/>
        <v>0</v>
      </c>
      <c r="H78" s="2">
        <f t="shared" si="20"/>
        <v>841993.46</v>
      </c>
      <c r="I78" s="2">
        <f t="shared" si="20"/>
        <v>0</v>
      </c>
      <c r="J78" s="2">
        <f t="shared" si="20"/>
        <v>730672.66</v>
      </c>
      <c r="K78" s="2">
        <f t="shared" si="20"/>
        <v>0</v>
      </c>
      <c r="L78" s="2">
        <f t="shared" si="20"/>
        <v>907890.05999999994</v>
      </c>
      <c r="M78" s="2">
        <f t="shared" si="20"/>
        <v>0</v>
      </c>
      <c r="N78" s="2">
        <f t="shared" si="20"/>
        <v>596611.02</v>
      </c>
      <c r="O78" s="2">
        <f t="shared" si="20"/>
        <v>0</v>
      </c>
      <c r="P78" s="2">
        <f t="shared" si="20"/>
        <v>806056.14</v>
      </c>
      <c r="Q78" s="2">
        <f t="shared" si="20"/>
        <v>0</v>
      </c>
      <c r="R78" s="2">
        <f t="shared" si="20"/>
        <v>910579.46000000008</v>
      </c>
      <c r="S78" s="2">
        <f t="shared" si="20"/>
        <v>0</v>
      </c>
      <c r="T78" s="2">
        <f t="shared" si="20"/>
        <v>832315.84</v>
      </c>
      <c r="U78" s="2">
        <f t="shared" si="20"/>
        <v>0</v>
      </c>
      <c r="V78" s="2">
        <f t="shared" si="20"/>
        <v>786043.03</v>
      </c>
      <c r="W78" s="2">
        <f t="shared" si="20"/>
        <v>0</v>
      </c>
      <c r="X78" s="2">
        <f t="shared" si="20"/>
        <v>782576.37000000011</v>
      </c>
      <c r="Y78" s="2">
        <f t="shared" si="20"/>
        <v>0</v>
      </c>
      <c r="Z78" s="2">
        <f t="shared" si="20"/>
        <v>4770499.5100000007</v>
      </c>
      <c r="AA78" s="2">
        <f t="shared" si="20"/>
        <v>0</v>
      </c>
      <c r="AB78" s="2">
        <f t="shared" si="20"/>
        <v>968977.27</v>
      </c>
      <c r="AC78" s="2">
        <f t="shared" ref="AC78:AD78" si="23">AC12+AC19+AC26+AC33+AC40+AC47+AC54+AC61+AC68</f>
        <v>0</v>
      </c>
      <c r="AD78" s="2">
        <f t="shared" si="23"/>
        <v>14534720.74</v>
      </c>
      <c r="AE78" s="2">
        <f t="shared" si="21"/>
        <v>0</v>
      </c>
      <c r="AF78" s="3"/>
      <c r="AG78" s="3"/>
    </row>
    <row r="79" spans="2:33" ht="45" customHeight="1">
      <c r="B79" s="32" t="s">
        <v>11</v>
      </c>
      <c r="C79" s="33"/>
      <c r="D79" s="2">
        <f t="shared" ref="D79:AB79" si="24">D13+D20+D27+D34+D41+D48+D55+D62+D69+D72</f>
        <v>0</v>
      </c>
      <c r="E79" s="2">
        <f t="shared" si="24"/>
        <v>0</v>
      </c>
      <c r="F79" s="2">
        <f t="shared" si="24"/>
        <v>60461371.310000002</v>
      </c>
      <c r="G79" s="2">
        <f t="shared" si="24"/>
        <v>58245420.57</v>
      </c>
      <c r="H79" s="2">
        <f t="shared" si="24"/>
        <v>69929562.310000002</v>
      </c>
      <c r="I79" s="2">
        <f t="shared" si="24"/>
        <v>58525671.140000001</v>
      </c>
      <c r="J79" s="2">
        <f t="shared" si="24"/>
        <v>65526882.990000002</v>
      </c>
      <c r="K79" s="2">
        <f t="shared" si="24"/>
        <v>61624312.380000003</v>
      </c>
      <c r="L79" s="2">
        <f t="shared" si="24"/>
        <v>71721506.659999996</v>
      </c>
      <c r="M79" s="2">
        <f t="shared" si="24"/>
        <v>64774384.220000006</v>
      </c>
      <c r="N79" s="2">
        <f t="shared" si="24"/>
        <v>75480113.579999998</v>
      </c>
      <c r="O79" s="2">
        <f t="shared" si="24"/>
        <v>65031804.82</v>
      </c>
      <c r="P79" s="2">
        <f t="shared" si="24"/>
        <v>72791361.200000003</v>
      </c>
      <c r="Q79" s="2">
        <f t="shared" si="24"/>
        <v>72572463.200000003</v>
      </c>
      <c r="R79" s="2">
        <f t="shared" si="24"/>
        <v>72380297.609999999</v>
      </c>
      <c r="S79" s="2">
        <f t="shared" si="24"/>
        <v>65383680.850000001</v>
      </c>
      <c r="T79" s="2">
        <f t="shared" si="24"/>
        <v>72695876.399999991</v>
      </c>
      <c r="U79" s="2">
        <f t="shared" si="24"/>
        <v>65850024.600000001</v>
      </c>
      <c r="V79" s="2">
        <f t="shared" si="24"/>
        <v>69041659.049999997</v>
      </c>
      <c r="W79" s="2">
        <f t="shared" si="24"/>
        <v>68852972.399999991</v>
      </c>
      <c r="X79" s="2">
        <f t="shared" si="24"/>
        <v>65102023.400000006</v>
      </c>
      <c r="Y79" s="2">
        <f t="shared" si="24"/>
        <v>64910950.400000006</v>
      </c>
      <c r="Z79" s="2">
        <f t="shared" si="24"/>
        <v>66208215.299999997</v>
      </c>
      <c r="AA79" s="2">
        <f t="shared" si="24"/>
        <v>65394874.099999994</v>
      </c>
      <c r="AB79" s="2">
        <f t="shared" si="24"/>
        <v>44812598.799999997</v>
      </c>
      <c r="AC79" s="2">
        <f t="shared" ref="AC79:AD79" si="25">AC13+AC20+AC27+AC34+AC41+AC48+AC55+AC62+AC69</f>
        <v>43003795.009999998</v>
      </c>
      <c r="AD79" s="2">
        <f t="shared" si="25"/>
        <v>39383689.269999996</v>
      </c>
      <c r="AE79" s="2">
        <f t="shared" si="21"/>
        <v>37288744.100000001</v>
      </c>
      <c r="AF79" s="3"/>
      <c r="AG79" s="3"/>
    </row>
    <row r="80" spans="2:33" ht="45.75" customHeight="1">
      <c r="B80" s="32" t="s">
        <v>17</v>
      </c>
      <c r="C80" s="33"/>
      <c r="D80" s="2">
        <f t="shared" ref="D80:E80" si="26">D14+D21+D28+D35+D42+D49+D56+D63+D70</f>
        <v>0</v>
      </c>
      <c r="E80" s="2">
        <f t="shared" si="26"/>
        <v>0</v>
      </c>
      <c r="F80" s="2">
        <f t="shared" si="20"/>
        <v>1669019.14</v>
      </c>
      <c r="G80" s="2">
        <f t="shared" si="20"/>
        <v>1882435.7999999998</v>
      </c>
      <c r="H80" s="2">
        <f t="shared" si="20"/>
        <v>1912163.48</v>
      </c>
      <c r="I80" s="2">
        <f t="shared" si="20"/>
        <v>1882435.8</v>
      </c>
      <c r="J80" s="2">
        <f t="shared" si="20"/>
        <v>1912257.9000000001</v>
      </c>
      <c r="K80" s="2">
        <f t="shared" si="20"/>
        <v>1882435.8</v>
      </c>
      <c r="L80" s="2">
        <f t="shared" si="20"/>
        <v>1882435.8</v>
      </c>
      <c r="M80" s="2">
        <f t="shared" si="20"/>
        <v>1882435.8</v>
      </c>
      <c r="N80" s="2">
        <f t="shared" si="20"/>
        <v>1882435.8</v>
      </c>
      <c r="O80" s="2">
        <f t="shared" si="20"/>
        <v>1882435.8</v>
      </c>
      <c r="P80" s="2">
        <f t="shared" si="20"/>
        <v>1918227.3900000001</v>
      </c>
      <c r="Q80" s="2">
        <f t="shared" si="20"/>
        <v>1882435.8</v>
      </c>
      <c r="R80" s="2">
        <f t="shared" si="20"/>
        <v>1914435.79</v>
      </c>
      <c r="S80" s="2">
        <f t="shared" si="20"/>
        <v>1882435.8</v>
      </c>
      <c r="T80" s="2">
        <f t="shared" si="20"/>
        <v>1914497.09</v>
      </c>
      <c r="U80" s="2">
        <f t="shared" si="20"/>
        <v>1882435.8</v>
      </c>
      <c r="V80" s="2">
        <f t="shared" si="20"/>
        <v>1917459.72</v>
      </c>
      <c r="W80" s="2">
        <f t="shared" si="20"/>
        <v>1882435.8</v>
      </c>
      <c r="X80" s="2">
        <f t="shared" si="20"/>
        <v>1904985.28</v>
      </c>
      <c r="Y80" s="2">
        <f t="shared" si="20"/>
        <v>1882435.8</v>
      </c>
      <c r="Z80" s="2">
        <f t="shared" si="20"/>
        <v>30983920.480000004</v>
      </c>
      <c r="AA80" s="2">
        <f t="shared" si="20"/>
        <v>30913688.039999999</v>
      </c>
      <c r="AB80" s="2">
        <f t="shared" si="20"/>
        <v>26765608.850000001</v>
      </c>
      <c r="AC80" s="2">
        <f t="shared" ref="AC80:AD80" si="27">AC14+AC21+AC28+AC35+AC42+AC49+AC56+AC63+AC70</f>
        <v>26168921.469999999</v>
      </c>
      <c r="AD80" s="2">
        <f t="shared" si="27"/>
        <v>25885770.870000001</v>
      </c>
      <c r="AE80" s="2">
        <f t="shared" si="21"/>
        <v>24571998.469999999</v>
      </c>
      <c r="AF80" s="3"/>
      <c r="AG80" s="3"/>
    </row>
    <row r="81" spans="2:37" s="4" customFormat="1" ht="29.25" customHeight="1">
      <c r="B81" s="34" t="s">
        <v>21</v>
      </c>
      <c r="C81" s="33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58064462</v>
      </c>
      <c r="AE81" s="6"/>
      <c r="AF81" s="3">
        <f>AD81/AB81-1</f>
        <v>0</v>
      </c>
      <c r="AG81" s="3"/>
      <c r="AK81" s="9"/>
    </row>
    <row r="82" spans="2:37" s="4" customFormat="1" ht="29.25" customHeight="1">
      <c r="B82" s="34" t="s">
        <v>22</v>
      </c>
      <c r="C82" s="33"/>
      <c r="D82" s="6">
        <f t="shared" ref="D82:AE82" si="28">D75+D81</f>
        <v>114288501.81999999</v>
      </c>
      <c r="E82" s="6">
        <f t="shared" si="28"/>
        <v>68008770.719999999</v>
      </c>
      <c r="F82" s="6">
        <f t="shared" si="28"/>
        <v>116511079.75999999</v>
      </c>
      <c r="G82" s="6">
        <f t="shared" si="28"/>
        <v>66510808.209999993</v>
      </c>
      <c r="H82" s="6">
        <f t="shared" si="28"/>
        <v>124157416.09000002</v>
      </c>
      <c r="I82" s="6">
        <f t="shared" si="28"/>
        <v>66963948.660000004</v>
      </c>
      <c r="J82" s="6">
        <f t="shared" si="28"/>
        <v>123086498.88000001</v>
      </c>
      <c r="K82" s="6">
        <f t="shared" si="28"/>
        <v>69371696.100000009</v>
      </c>
      <c r="L82" s="6">
        <f t="shared" si="28"/>
        <v>124338367.95999999</v>
      </c>
      <c r="M82" s="6">
        <f t="shared" si="28"/>
        <v>72494645.030000001</v>
      </c>
      <c r="N82" s="6">
        <f t="shared" si="28"/>
        <v>125996638.34</v>
      </c>
      <c r="O82" s="6">
        <f t="shared" si="28"/>
        <v>74699098.340000004</v>
      </c>
      <c r="P82" s="6">
        <f t="shared" si="28"/>
        <v>123599288.27</v>
      </c>
      <c r="Q82" s="6">
        <f t="shared" si="28"/>
        <v>82357876.220000014</v>
      </c>
      <c r="R82" s="6">
        <f t="shared" si="28"/>
        <v>128095881.20999998</v>
      </c>
      <c r="S82" s="6">
        <f t="shared" si="28"/>
        <v>74441297.569999993</v>
      </c>
      <c r="T82" s="6">
        <f t="shared" si="28"/>
        <v>136401625.49000001</v>
      </c>
      <c r="U82" s="6">
        <f t="shared" si="28"/>
        <v>74719949.890000001</v>
      </c>
      <c r="V82" s="6">
        <f t="shared" si="28"/>
        <v>136999081.71999997</v>
      </c>
      <c r="W82" s="6">
        <f t="shared" si="28"/>
        <v>74918061.669999987</v>
      </c>
      <c r="X82" s="6">
        <f t="shared" si="28"/>
        <v>143078032.53</v>
      </c>
      <c r="Y82" s="6">
        <f t="shared" si="28"/>
        <v>71550048.36999999</v>
      </c>
      <c r="Z82" s="6">
        <f t="shared" si="28"/>
        <v>179105676.16999999</v>
      </c>
      <c r="AA82" s="6">
        <f t="shared" si="28"/>
        <v>116277638.82999998</v>
      </c>
      <c r="AB82" s="6">
        <f t="shared" si="28"/>
        <v>149742872.28</v>
      </c>
      <c r="AC82" s="6">
        <f t="shared" si="28"/>
        <v>71432870.559999987</v>
      </c>
      <c r="AD82" s="6">
        <f t="shared" si="28"/>
        <v>200200713.62</v>
      </c>
      <c r="AE82" s="6">
        <f t="shared" si="28"/>
        <v>64870716.810000002</v>
      </c>
      <c r="AF82" s="3">
        <f>AD82/AB82-1</f>
        <v>0.33696322617379937</v>
      </c>
      <c r="AG82" s="3">
        <f>AE82/AC82-1</f>
        <v>-9.1864623366746945E-2</v>
      </c>
    </row>
    <row r="83" spans="2:37" ht="29.25" customHeight="1">
      <c r="B83" s="32" t="s">
        <v>23</v>
      </c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8"/>
      <c r="AE83" s="28"/>
      <c r="AF83" s="8"/>
      <c r="AG83" s="8"/>
    </row>
    <row r="84" spans="2:37" ht="41.4" customHeight="1">
      <c r="B84" s="32" t="s">
        <v>28</v>
      </c>
      <c r="C84" s="33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28"/>
      <c r="AE84" s="28"/>
      <c r="AF84" s="8"/>
      <c r="AG84" s="8"/>
    </row>
    <row r="85" spans="2:37" ht="55.2" customHeight="1">
      <c r="B85" s="32" t="s">
        <v>27</v>
      </c>
      <c r="C85" s="33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28"/>
      <c r="AE85" s="28"/>
      <c r="AF85" s="8"/>
      <c r="AG85" s="8"/>
    </row>
    <row r="86" spans="2:37" ht="45.75" customHeight="1">
      <c r="B86" s="32" t="s">
        <v>41</v>
      </c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0">
        <f>AD28</f>
        <v>25885770.870000001</v>
      </c>
      <c r="AE86" s="30">
        <f>AE28</f>
        <v>24571998.469999999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70:C70"/>
    <mergeCell ref="AF71:AF72"/>
    <mergeCell ref="AG71:AG72"/>
    <mergeCell ref="B72:C72"/>
    <mergeCell ref="B73:C73"/>
    <mergeCell ref="B75:C75"/>
    <mergeCell ref="AF64:AF65"/>
    <mergeCell ref="AG64:AG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3:C63"/>
    <mergeCell ref="B64:C65"/>
    <mergeCell ref="D64:D65"/>
    <mergeCell ref="E64:E65"/>
    <mergeCell ref="F64:F65"/>
    <mergeCell ref="G64:G65"/>
    <mergeCell ref="AF57:AF58"/>
    <mergeCell ref="AG57:AG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6:C56"/>
    <mergeCell ref="B57:C58"/>
    <mergeCell ref="D57:D58"/>
    <mergeCell ref="E57:E58"/>
    <mergeCell ref="F57:F58"/>
    <mergeCell ref="G57:G58"/>
    <mergeCell ref="AF50:AF51"/>
    <mergeCell ref="AG50:AG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B47:C47"/>
    <mergeCell ref="B48:C48"/>
    <mergeCell ref="B49:C49"/>
    <mergeCell ref="B50:C51"/>
    <mergeCell ref="D50:D51"/>
    <mergeCell ref="E50:E51"/>
    <mergeCell ref="AD43:AD44"/>
    <mergeCell ref="AE43:AE44"/>
    <mergeCell ref="AF43:AF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G43:AG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0:C40"/>
    <mergeCell ref="B41:C41"/>
    <mergeCell ref="B42:C42"/>
    <mergeCell ref="B43:C44"/>
    <mergeCell ref="D43:D44"/>
    <mergeCell ref="E43:E44"/>
    <mergeCell ref="AD36:AD37"/>
    <mergeCell ref="AE36:AE37"/>
    <mergeCell ref="AF36:AF37"/>
    <mergeCell ref="I36:I37"/>
    <mergeCell ref="J36:J37"/>
    <mergeCell ref="K36:K37"/>
    <mergeCell ref="AG36:AG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33:C33"/>
    <mergeCell ref="B34:C34"/>
    <mergeCell ref="B35:C35"/>
    <mergeCell ref="B36:C37"/>
    <mergeCell ref="D36:D37"/>
    <mergeCell ref="E36:E37"/>
    <mergeCell ref="AD29:AD30"/>
    <mergeCell ref="AE29:AE30"/>
    <mergeCell ref="AF29:AF30"/>
    <mergeCell ref="I29:I30"/>
    <mergeCell ref="J29:J30"/>
    <mergeCell ref="K29:K30"/>
    <mergeCell ref="AG29:AG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26:C26"/>
    <mergeCell ref="B27:C27"/>
    <mergeCell ref="B28:C28"/>
    <mergeCell ref="B29:C30"/>
    <mergeCell ref="D29:D30"/>
    <mergeCell ref="E29:E30"/>
    <mergeCell ref="AD22:AD23"/>
    <mergeCell ref="AE22:AE23"/>
    <mergeCell ref="AF22:AF23"/>
    <mergeCell ref="I22:I23"/>
    <mergeCell ref="J22:J23"/>
    <mergeCell ref="K22:K23"/>
    <mergeCell ref="AG22:AG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19:C19"/>
    <mergeCell ref="B20:C20"/>
    <mergeCell ref="B21:C21"/>
    <mergeCell ref="B22:C23"/>
    <mergeCell ref="D22:D23"/>
    <mergeCell ref="E22:E23"/>
    <mergeCell ref="AD15:AD16"/>
    <mergeCell ref="AE15:AE16"/>
    <mergeCell ref="AF15:AF16"/>
    <mergeCell ref="I15:I16"/>
    <mergeCell ref="J15:J16"/>
    <mergeCell ref="K15:K16"/>
    <mergeCell ref="AG15:AG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2:C12"/>
    <mergeCell ref="B13:C13"/>
    <mergeCell ref="B14:C14"/>
    <mergeCell ref="B15:C16"/>
    <mergeCell ref="D15:D16"/>
    <mergeCell ref="E15:E16"/>
    <mergeCell ref="AD8:AD9"/>
    <mergeCell ref="AE8:AE9"/>
    <mergeCell ref="AF8:AF9"/>
    <mergeCell ref="F8:F9"/>
    <mergeCell ref="G8:G9"/>
    <mergeCell ref="H8:H9"/>
    <mergeCell ref="I8:I9"/>
    <mergeCell ref="J8:J9"/>
    <mergeCell ref="K8:K9"/>
    <mergeCell ref="AG8:AG9"/>
    <mergeCell ref="B10:C10"/>
    <mergeCell ref="B11:C1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8:C9"/>
    <mergeCell ref="D8:D9"/>
    <mergeCell ref="E8:E9"/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T5:U6"/>
    <mergeCell ref="V5:W6"/>
    <mergeCell ref="X5:Y6"/>
    <mergeCell ref="Z5:AA6"/>
    <mergeCell ref="AB5:AC6"/>
    <mergeCell ref="AD5:AE6"/>
  </mergeCells>
  <pageMargins left="0.70866141732283472" right="0.70866141732283472" top="0.74803149606299213" bottom="0.74803149606299213" header="0.31496062992125984" footer="0.31496062992125984"/>
  <pageSetup paperSize="9" scale="70" fitToHeight="1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topLeftCell="B7" workbookViewId="0">
      <selection activeCell="AE26" sqref="AE26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3">
      <c r="B5" s="55" t="s">
        <v>0</v>
      </c>
      <c r="C5" s="56"/>
      <c r="D5" s="45" t="s">
        <v>29</v>
      </c>
      <c r="E5" s="46"/>
      <c r="F5" s="45" t="s">
        <v>30</v>
      </c>
      <c r="G5" s="46"/>
      <c r="H5" s="45" t="s">
        <v>31</v>
      </c>
      <c r="I5" s="46"/>
      <c r="J5" s="45" t="s">
        <v>32</v>
      </c>
      <c r="K5" s="46"/>
      <c r="L5" s="45" t="s">
        <v>33</v>
      </c>
      <c r="M5" s="46"/>
      <c r="N5" s="45" t="s">
        <v>34</v>
      </c>
      <c r="O5" s="46"/>
      <c r="P5" s="45" t="s">
        <v>35</v>
      </c>
      <c r="Q5" s="46"/>
      <c r="R5" s="45" t="s">
        <v>36</v>
      </c>
      <c r="S5" s="46"/>
      <c r="T5" s="45" t="s">
        <v>37</v>
      </c>
      <c r="U5" s="46"/>
      <c r="V5" s="45" t="s">
        <v>38</v>
      </c>
      <c r="W5" s="46"/>
      <c r="X5" s="45" t="s">
        <v>39</v>
      </c>
      <c r="Y5" s="46"/>
      <c r="Z5" s="45" t="s">
        <v>40</v>
      </c>
      <c r="AA5" s="46"/>
      <c r="AB5" s="45" t="s">
        <v>42</v>
      </c>
      <c r="AC5" s="46"/>
      <c r="AD5" s="45" t="s">
        <v>46</v>
      </c>
      <c r="AE5" s="50"/>
      <c r="AF5" s="49" t="s">
        <v>8</v>
      </c>
      <c r="AG5" s="50"/>
    </row>
    <row r="6" spans="2:33">
      <c r="B6" s="57"/>
      <c r="C6" s="58"/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51"/>
      <c r="AE6" s="52"/>
      <c r="AF6" s="51"/>
      <c r="AG6" s="52"/>
    </row>
    <row r="7" spans="2:33" ht="28.8">
      <c r="B7" s="59"/>
      <c r="C7" s="60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19" t="s">
        <v>6</v>
      </c>
      <c r="AE7" s="19" t="s">
        <v>44</v>
      </c>
      <c r="AF7" s="19" t="s">
        <v>7</v>
      </c>
      <c r="AG7" s="19" t="s">
        <v>15</v>
      </c>
    </row>
    <row r="8" spans="2:33">
      <c r="B8" s="44" t="s">
        <v>1</v>
      </c>
      <c r="C8" s="40"/>
      <c r="D8" s="43">
        <v>4339281.38</v>
      </c>
      <c r="E8" s="43">
        <v>301680.46000000002</v>
      </c>
      <c r="F8" s="43">
        <f t="shared" ref="F8:AD8" si="0">SUM(F10:F14)</f>
        <v>1585306.45</v>
      </c>
      <c r="G8" s="43">
        <f t="shared" si="0"/>
        <v>1801203.7999999998</v>
      </c>
      <c r="H8" s="43">
        <f t="shared" si="0"/>
        <v>1880710.93</v>
      </c>
      <c r="I8" s="43">
        <f t="shared" si="0"/>
        <v>1726285.8</v>
      </c>
      <c r="J8" s="43">
        <f t="shared" si="0"/>
        <v>2043940.37</v>
      </c>
      <c r="K8" s="43">
        <f t="shared" si="0"/>
        <v>1726285.8</v>
      </c>
      <c r="L8" s="43">
        <f t="shared" si="0"/>
        <v>1800545.93</v>
      </c>
      <c r="M8" s="43">
        <f t="shared" si="0"/>
        <v>1726285.8</v>
      </c>
      <c r="N8" s="43">
        <f t="shared" si="0"/>
        <v>1791783.17</v>
      </c>
      <c r="O8" s="43">
        <f t="shared" si="0"/>
        <v>1726285.8</v>
      </c>
      <c r="P8" s="43">
        <f t="shared" si="0"/>
        <v>1777486.53</v>
      </c>
      <c r="Q8" s="43">
        <f t="shared" si="0"/>
        <v>1726285.8</v>
      </c>
      <c r="R8" s="43">
        <f t="shared" si="0"/>
        <v>1764579</v>
      </c>
      <c r="S8" s="43">
        <f t="shared" si="0"/>
        <v>1726285.8</v>
      </c>
      <c r="T8" s="43">
        <f t="shared" si="0"/>
        <v>1758347.09</v>
      </c>
      <c r="U8" s="43">
        <f t="shared" si="0"/>
        <v>1726285.8</v>
      </c>
      <c r="V8" s="43">
        <f t="shared" si="0"/>
        <v>1761309.72</v>
      </c>
      <c r="W8" s="43">
        <f t="shared" si="0"/>
        <v>1726285.8</v>
      </c>
      <c r="X8" s="43">
        <f t="shared" si="0"/>
        <v>1748835.28</v>
      </c>
      <c r="Y8" s="43">
        <f t="shared" si="0"/>
        <v>1726285.8</v>
      </c>
      <c r="Z8" s="43">
        <f t="shared" si="0"/>
        <v>1009374.5399999999</v>
      </c>
      <c r="AA8" s="43">
        <f t="shared" si="0"/>
        <v>1126468.53</v>
      </c>
      <c r="AB8" s="43">
        <f t="shared" si="0"/>
        <v>1167033.9200000002</v>
      </c>
      <c r="AC8" s="43">
        <f t="shared" si="0"/>
        <v>1126468.53</v>
      </c>
      <c r="AD8" s="43">
        <f t="shared" si="0"/>
        <v>4699882.25</v>
      </c>
      <c r="AE8" s="43">
        <v>1126468.53</v>
      </c>
      <c r="AF8" s="35">
        <f>AD8/AB8-1</f>
        <v>3.0272027825892147</v>
      </c>
      <c r="AG8" s="35">
        <f>AE8/AC8-1</f>
        <v>0</v>
      </c>
    </row>
    <row r="9" spans="2:33">
      <c r="B9" s="41"/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61"/>
      <c r="AE9" s="61"/>
      <c r="AF9" s="36"/>
      <c r="AG9" s="36"/>
    </row>
    <row r="10" spans="2:33" ht="46.8" customHeight="1">
      <c r="B10" s="32" t="s">
        <v>12</v>
      </c>
      <c r="C10" s="37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9">
        <v>4867289.42</v>
      </c>
      <c r="AE10" s="29">
        <v>1126468.53</v>
      </c>
      <c r="AF10" s="16"/>
      <c r="AG10" s="16"/>
    </row>
    <row r="11" spans="2:33" ht="25.8" customHeight="1">
      <c r="B11" s="32" t="s">
        <v>9</v>
      </c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9"/>
      <c r="AE11" s="29"/>
      <c r="AF11" s="16"/>
      <c r="AG11" s="16"/>
    </row>
    <row r="12" spans="2:33" ht="44.4" customHeight="1">
      <c r="B12" s="32" t="s">
        <v>10</v>
      </c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9">
        <v>-167407.17000000001</v>
      </c>
      <c r="AE12" s="29"/>
      <c r="AF12" s="16"/>
      <c r="AG12" s="16"/>
    </row>
    <row r="13" spans="2:33" ht="27" customHeight="1">
      <c r="B13" s="32" t="s">
        <v>11</v>
      </c>
      <c r="C13" s="37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2"/>
      <c r="AE13" s="22"/>
      <c r="AF13" s="16"/>
      <c r="AG13" s="16"/>
    </row>
    <row r="14" spans="2:33" ht="31.2" customHeight="1">
      <c r="B14" s="32" t="s">
        <v>17</v>
      </c>
      <c r="C14" s="37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2"/>
      <c r="AE14" s="22"/>
      <c r="AF14" s="16"/>
      <c r="AG14" s="16"/>
    </row>
    <row r="15" spans="2:33">
      <c r="B15" s="39" t="s">
        <v>2</v>
      </c>
      <c r="C15" s="40"/>
      <c r="D15" s="38">
        <f t="shared" ref="D15:E15" si="1">SUM(D17:D21)</f>
        <v>0</v>
      </c>
      <c r="E15" s="38">
        <f t="shared" si="1"/>
        <v>0</v>
      </c>
      <c r="F15" s="38">
        <f t="shared" ref="F15:AE15" si="2">SUM(F17:F21)</f>
        <v>35747.5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120756.41</v>
      </c>
      <c r="M15" s="38">
        <f t="shared" si="2"/>
        <v>0</v>
      </c>
      <c r="N15" s="38">
        <f t="shared" si="2"/>
        <v>144077.24</v>
      </c>
      <c r="O15" s="38">
        <f t="shared" si="2"/>
        <v>0</v>
      </c>
      <c r="P15" s="38">
        <f t="shared" si="2"/>
        <v>122267.09</v>
      </c>
      <c r="Q15" s="38">
        <f t="shared" si="2"/>
        <v>0</v>
      </c>
      <c r="R15" s="38">
        <f t="shared" si="2"/>
        <v>81760.240000000005</v>
      </c>
      <c r="S15" s="38">
        <f t="shared" si="2"/>
        <v>0</v>
      </c>
      <c r="T15" s="38">
        <f t="shared" si="2"/>
        <v>68067.33</v>
      </c>
      <c r="U15" s="38">
        <f t="shared" si="2"/>
        <v>0</v>
      </c>
      <c r="V15" s="38">
        <f t="shared" si="2"/>
        <v>61711.68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217.78</v>
      </c>
      <c r="AA15" s="38">
        <f t="shared" si="2"/>
        <v>0</v>
      </c>
      <c r="AB15" s="38">
        <f>SUM(AB17:AB21)</f>
        <v>833.01</v>
      </c>
      <c r="AC15" s="38">
        <f t="shared" si="2"/>
        <v>0</v>
      </c>
      <c r="AD15" s="38">
        <f t="shared" si="2"/>
        <v>64126.67</v>
      </c>
      <c r="AE15" s="38">
        <f t="shared" si="2"/>
        <v>0</v>
      </c>
      <c r="AF15" s="35">
        <f>AD15/AB15-1</f>
        <v>75.98187296671108</v>
      </c>
      <c r="AG15" s="35">
        <v>0</v>
      </c>
    </row>
    <row r="16" spans="2:33">
      <c r="B16" s="41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61"/>
      <c r="AE16" s="61"/>
      <c r="AF16" s="36"/>
      <c r="AG16" s="36"/>
    </row>
    <row r="17" spans="2:33" ht="42.6" customHeight="1">
      <c r="B17" s="32" t="s">
        <v>12</v>
      </c>
      <c r="C17" s="37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7">
        <v>64126.67</v>
      </c>
      <c r="AE17" s="27"/>
      <c r="AF17" s="19"/>
      <c r="AG17" s="19"/>
    </row>
    <row r="18" spans="2:33" ht="25.2" customHeight="1">
      <c r="B18" s="32" t="s">
        <v>9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3"/>
      <c r="AE18" s="23"/>
      <c r="AF18" s="19"/>
      <c r="AG18" s="19"/>
    </row>
    <row r="19" spans="2:33" ht="42.6" customHeight="1">
      <c r="B19" s="32" t="s">
        <v>10</v>
      </c>
      <c r="C19" s="3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3"/>
      <c r="AE19" s="23"/>
      <c r="AF19" s="19"/>
      <c r="AG19" s="19"/>
    </row>
    <row r="20" spans="2:33" ht="29.4" customHeight="1">
      <c r="B20" s="32" t="s">
        <v>11</v>
      </c>
      <c r="C20" s="3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3"/>
      <c r="AE20" s="23"/>
      <c r="AF20" s="19"/>
      <c r="AG20" s="19"/>
    </row>
    <row r="21" spans="2:33" ht="26.4" customHeight="1">
      <c r="B21" s="32" t="s">
        <v>17</v>
      </c>
      <c r="C21" s="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3"/>
      <c r="AE21" s="23"/>
      <c r="AF21" s="19"/>
      <c r="AG21" s="19"/>
    </row>
    <row r="22" spans="2:33">
      <c r="B22" s="39" t="s">
        <v>3</v>
      </c>
      <c r="C22" s="40"/>
      <c r="D22" s="38">
        <v>54846675.530000001</v>
      </c>
      <c r="E22" s="38">
        <v>48940486.590000004</v>
      </c>
      <c r="F22" s="38">
        <f t="shared" ref="F22" si="3">SUM(F24:F28)</f>
        <v>64656891.350000001</v>
      </c>
      <c r="G22" s="38">
        <f>SUM(G24:G28)</f>
        <v>51440732.669999994</v>
      </c>
      <c r="H22" s="38">
        <f t="shared" ref="H22:AE22" si="4">SUM(H24:H28)</f>
        <v>69207433.140000001</v>
      </c>
      <c r="I22" s="38">
        <f t="shared" si="4"/>
        <v>50454846.649999999</v>
      </c>
      <c r="J22" s="38">
        <f t="shared" si="4"/>
        <v>70742852.230000004</v>
      </c>
      <c r="K22" s="38">
        <f t="shared" si="4"/>
        <v>55024116.890000001</v>
      </c>
      <c r="L22" s="38">
        <f t="shared" si="4"/>
        <v>70605066.099999994</v>
      </c>
      <c r="M22" s="38">
        <f t="shared" si="4"/>
        <v>57943952.730000004</v>
      </c>
      <c r="N22" s="38">
        <f t="shared" si="4"/>
        <v>73371785.549999997</v>
      </c>
      <c r="O22" s="38">
        <f t="shared" si="4"/>
        <v>57519633.82</v>
      </c>
      <c r="P22" s="38">
        <f t="shared" si="4"/>
        <v>69857012.25</v>
      </c>
      <c r="Q22" s="38">
        <f t="shared" si="4"/>
        <v>65548817.789999999</v>
      </c>
      <c r="R22" s="38">
        <f t="shared" si="4"/>
        <v>71509757.569999993</v>
      </c>
      <c r="S22" s="38">
        <f t="shared" si="4"/>
        <v>57862859.439999998</v>
      </c>
      <c r="T22" s="38">
        <f t="shared" si="4"/>
        <v>71486946.959999993</v>
      </c>
      <c r="U22" s="38">
        <f t="shared" si="4"/>
        <v>57789918.439999998</v>
      </c>
      <c r="V22" s="38">
        <f t="shared" si="4"/>
        <v>70592079.479999989</v>
      </c>
      <c r="W22" s="38">
        <f t="shared" si="4"/>
        <v>61579945.239999995</v>
      </c>
      <c r="X22" s="38">
        <f t="shared" si="4"/>
        <v>66866461.460000001</v>
      </c>
      <c r="Y22" s="38">
        <f t="shared" si="4"/>
        <v>57735277.960000001</v>
      </c>
      <c r="Z22" s="38">
        <f t="shared" si="4"/>
        <v>103038065.23999999</v>
      </c>
      <c r="AA22" s="38">
        <f t="shared" si="4"/>
        <v>90836160.789999992</v>
      </c>
      <c r="AB22" s="38">
        <f t="shared" si="4"/>
        <v>72994840.390000001</v>
      </c>
      <c r="AC22" s="38">
        <f t="shared" si="4"/>
        <v>65340039.269999996</v>
      </c>
      <c r="AD22" s="38">
        <f t="shared" si="4"/>
        <v>69758821.819999993</v>
      </c>
      <c r="AE22" s="38">
        <f t="shared" si="4"/>
        <v>57397963.289999992</v>
      </c>
      <c r="AF22" s="35">
        <f>AD22/AB22-1</f>
        <v>-4.4332154885338038E-2</v>
      </c>
      <c r="AG22" s="35">
        <f>AE22/AC22-1</f>
        <v>-0.12154991133662363</v>
      </c>
    </row>
    <row r="23" spans="2:33">
      <c r="B23" s="4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61"/>
      <c r="AE23" s="61"/>
      <c r="AF23" s="36"/>
      <c r="AG23" s="36"/>
    </row>
    <row r="24" spans="2:33" ht="43.2" customHeight="1">
      <c r="B24" s="32" t="s">
        <v>12</v>
      </c>
      <c r="C24" s="37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7">
        <v>12674659.369999999</v>
      </c>
      <c r="AE24" s="27">
        <v>462265.23</v>
      </c>
      <c r="AF24" s="19"/>
      <c r="AG24" s="19"/>
    </row>
    <row r="25" spans="2:33" ht="27" customHeight="1">
      <c r="B25" s="32" t="s">
        <v>9</v>
      </c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7"/>
      <c r="AE25" s="27"/>
      <c r="AF25" s="19"/>
      <c r="AG25" s="19"/>
    </row>
    <row r="26" spans="2:33" ht="47.4" customHeight="1">
      <c r="B26" s="32" t="s">
        <v>10</v>
      </c>
      <c r="C26" s="37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7"/>
      <c r="AE26" s="27"/>
      <c r="AF26" s="19"/>
      <c r="AG26" s="19"/>
    </row>
    <row r="27" spans="2:33" ht="36" customHeight="1">
      <c r="B27" s="32" t="s">
        <v>11</v>
      </c>
      <c r="C27" s="37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7">
        <v>33939256.25</v>
      </c>
      <c r="AE27" s="27">
        <v>33939256.25</v>
      </c>
      <c r="AF27" s="19"/>
      <c r="AG27" s="19"/>
    </row>
    <row r="28" spans="2:33" ht="28.8" customHeight="1">
      <c r="B28" s="32" t="s">
        <v>17</v>
      </c>
      <c r="C28" s="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7">
        <v>23144906.199999999</v>
      </c>
      <c r="AE28" s="27">
        <v>22996441.809999999</v>
      </c>
      <c r="AF28" s="19"/>
      <c r="AG28" s="19"/>
    </row>
    <row r="29" spans="2:33">
      <c r="B29" s="39" t="s">
        <v>4</v>
      </c>
      <c r="C29" s="40"/>
      <c r="D29" s="38">
        <v>-7680.14</v>
      </c>
      <c r="E29" s="38">
        <f t="shared" ref="E29" si="5">SUM(E31:E35)</f>
        <v>0</v>
      </c>
      <c r="F29" s="38">
        <f t="shared" ref="F29:AE29" si="6">SUM(F31:F35)</f>
        <v>0</v>
      </c>
      <c r="G29" s="38">
        <f t="shared" si="6"/>
        <v>0</v>
      </c>
      <c r="H29" s="38">
        <f t="shared" si="6"/>
        <v>114426.95</v>
      </c>
      <c r="I29" s="38">
        <f t="shared" si="6"/>
        <v>0</v>
      </c>
      <c r="J29" s="38">
        <f t="shared" si="6"/>
        <v>88290.77</v>
      </c>
      <c r="K29" s="38">
        <f t="shared" si="6"/>
        <v>0</v>
      </c>
      <c r="L29" s="38">
        <f t="shared" si="6"/>
        <v>51440.42</v>
      </c>
      <c r="M29" s="38">
        <f t="shared" si="6"/>
        <v>0</v>
      </c>
      <c r="N29" s="38">
        <f t="shared" si="6"/>
        <v>169857.58</v>
      </c>
      <c r="O29" s="38">
        <f t="shared" si="6"/>
        <v>0</v>
      </c>
      <c r="P29" s="38">
        <f t="shared" si="6"/>
        <v>77731.77</v>
      </c>
      <c r="Q29" s="38">
        <f t="shared" si="6"/>
        <v>0</v>
      </c>
      <c r="R29" s="38">
        <f t="shared" si="6"/>
        <v>55035.07</v>
      </c>
      <c r="S29" s="38">
        <f t="shared" si="6"/>
        <v>0</v>
      </c>
      <c r="T29" s="38">
        <f t="shared" si="6"/>
        <v>80513.679999999993</v>
      </c>
      <c r="U29" s="38">
        <f t="shared" si="6"/>
        <v>0</v>
      </c>
      <c r="V29" s="38">
        <f t="shared" si="6"/>
        <v>77945.259999999995</v>
      </c>
      <c r="W29" s="38">
        <f t="shared" si="6"/>
        <v>0</v>
      </c>
      <c r="X29" s="38">
        <f t="shared" si="6"/>
        <v>84064.9</v>
      </c>
      <c r="Y29" s="38">
        <f t="shared" si="6"/>
        <v>0</v>
      </c>
      <c r="Z29" s="38">
        <f t="shared" si="6"/>
        <v>0</v>
      </c>
      <c r="AA29" s="38">
        <f t="shared" si="6"/>
        <v>0</v>
      </c>
      <c r="AB29" s="38">
        <f t="shared" si="6"/>
        <v>2321.35</v>
      </c>
      <c r="AC29" s="38">
        <f t="shared" si="6"/>
        <v>0</v>
      </c>
      <c r="AD29" s="38">
        <f t="shared" si="6"/>
        <v>166883.47</v>
      </c>
      <c r="AE29" s="38">
        <f t="shared" si="6"/>
        <v>0</v>
      </c>
      <c r="AF29" s="35">
        <f>AD29/AB29-1</f>
        <v>70.890697223598337</v>
      </c>
      <c r="AG29" s="35">
        <v>0</v>
      </c>
    </row>
    <row r="30" spans="2:33"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61"/>
      <c r="AE30" s="61"/>
      <c r="AF30" s="36"/>
      <c r="AG30" s="36"/>
    </row>
    <row r="31" spans="2:33" ht="49.8" customHeight="1">
      <c r="B31" s="32" t="s">
        <v>12</v>
      </c>
      <c r="C31" s="37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7">
        <v>161827.93</v>
      </c>
      <c r="AE31" s="27"/>
      <c r="AF31" s="19"/>
      <c r="AG31" s="19"/>
    </row>
    <row r="32" spans="2:33" ht="28.8" customHeight="1">
      <c r="B32" s="32" t="s">
        <v>9</v>
      </c>
      <c r="C32" s="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7">
        <v>5055.54</v>
      </c>
      <c r="AE32" s="27"/>
      <c r="AF32" s="19"/>
      <c r="AG32" s="19"/>
    </row>
    <row r="33" spans="2:33" ht="51.6" customHeight="1">
      <c r="B33" s="32" t="s">
        <v>10</v>
      </c>
      <c r="C33" s="37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3"/>
      <c r="AE33" s="23"/>
      <c r="AF33" s="19"/>
      <c r="AG33" s="19"/>
    </row>
    <row r="34" spans="2:33" ht="34.799999999999997" customHeight="1">
      <c r="B34" s="32" t="s">
        <v>11</v>
      </c>
      <c r="C34" s="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3"/>
      <c r="AE34" s="23"/>
      <c r="AF34" s="19"/>
      <c r="AG34" s="19"/>
    </row>
    <row r="35" spans="2:33" ht="31.2" customHeight="1">
      <c r="B35" s="32" t="s">
        <v>17</v>
      </c>
      <c r="C35" s="3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3"/>
      <c r="AE35" s="23"/>
      <c r="AF35" s="19"/>
      <c r="AG35" s="19"/>
    </row>
    <row r="36" spans="2:33">
      <c r="B36" s="39" t="s">
        <v>20</v>
      </c>
      <c r="C36" s="40"/>
      <c r="D36" s="38">
        <v>24738.76</v>
      </c>
      <c r="E36" s="38">
        <f t="shared" ref="E36:AC36" si="7">SUM(E38:E42)</f>
        <v>0</v>
      </c>
      <c r="F36" s="38">
        <f t="shared" si="7"/>
        <v>162585.41</v>
      </c>
      <c r="G36" s="38">
        <f t="shared" si="7"/>
        <v>0</v>
      </c>
      <c r="H36" s="38">
        <f t="shared" si="7"/>
        <v>2836261.8599999994</v>
      </c>
      <c r="I36" s="38">
        <f t="shared" si="7"/>
        <v>179639.45</v>
      </c>
      <c r="J36" s="38">
        <f t="shared" si="7"/>
        <v>2968161.5</v>
      </c>
      <c r="K36" s="38">
        <f t="shared" si="7"/>
        <v>179639.45</v>
      </c>
      <c r="L36" s="38">
        <f t="shared" si="7"/>
        <v>3579888.6599999997</v>
      </c>
      <c r="M36" s="38">
        <f t="shared" si="7"/>
        <v>179639.45</v>
      </c>
      <c r="N36" s="38">
        <f t="shared" si="7"/>
        <v>2288254.44</v>
      </c>
      <c r="O36" s="38">
        <f t="shared" si="7"/>
        <v>179639.45</v>
      </c>
      <c r="P36" s="38">
        <f t="shared" si="7"/>
        <v>2699902.61</v>
      </c>
      <c r="Q36" s="38">
        <f t="shared" si="7"/>
        <v>179639.45</v>
      </c>
      <c r="R36" s="38">
        <f t="shared" si="7"/>
        <v>2782603.59</v>
      </c>
      <c r="S36" s="38">
        <f t="shared" si="7"/>
        <v>179639.45</v>
      </c>
      <c r="T36" s="38">
        <f t="shared" si="7"/>
        <v>2615855.7999999998</v>
      </c>
      <c r="U36" s="38">
        <f t="shared" si="7"/>
        <v>179639.45</v>
      </c>
      <c r="V36" s="38">
        <f t="shared" si="7"/>
        <v>2483055.5499999998</v>
      </c>
      <c r="W36" s="38">
        <f t="shared" si="7"/>
        <v>142806.04</v>
      </c>
      <c r="X36" s="38">
        <f t="shared" si="7"/>
        <v>2680559.16</v>
      </c>
      <c r="Y36" s="38">
        <f t="shared" si="7"/>
        <v>142806.04</v>
      </c>
      <c r="Z36" s="38">
        <f t="shared" si="7"/>
        <v>79878.12999999999</v>
      </c>
      <c r="AA36" s="38">
        <f t="shared" si="7"/>
        <v>0</v>
      </c>
      <c r="AB36" s="38">
        <f t="shared" si="7"/>
        <v>95495.42</v>
      </c>
      <c r="AC36" s="38">
        <f t="shared" si="7"/>
        <v>0</v>
      </c>
      <c r="AD36" s="38">
        <f t="shared" ref="AD36:AE36" si="8">SUM(AD38:AD42)</f>
        <v>2704827.84</v>
      </c>
      <c r="AE36" s="38">
        <f t="shared" si="8"/>
        <v>0</v>
      </c>
      <c r="AF36" s="35">
        <f>AD36/AB36-1</f>
        <v>27.324162980800544</v>
      </c>
      <c r="AG36" s="35">
        <v>0</v>
      </c>
    </row>
    <row r="37" spans="2:33">
      <c r="B37" s="41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61"/>
      <c r="AE37" s="61"/>
      <c r="AF37" s="36"/>
      <c r="AG37" s="36"/>
    </row>
    <row r="38" spans="2:33" ht="52.2" customHeight="1">
      <c r="B38" s="32" t="s">
        <v>12</v>
      </c>
      <c r="C38" s="37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7">
        <v>267603.61</v>
      </c>
      <c r="AE38" s="27"/>
      <c r="AF38" s="19"/>
      <c r="AG38" s="19"/>
    </row>
    <row r="39" spans="2:33" ht="27.6" customHeight="1">
      <c r="B39" s="32" t="s">
        <v>9</v>
      </c>
      <c r="C39" s="37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7">
        <v>1500812.65</v>
      </c>
      <c r="AE39" s="27"/>
      <c r="AF39" s="19"/>
      <c r="AG39" s="19"/>
    </row>
    <row r="40" spans="2:33" ht="54.6" customHeight="1">
      <c r="B40" s="32" t="s">
        <v>10</v>
      </c>
      <c r="C40" s="37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7">
        <v>936411.58</v>
      </c>
      <c r="AE40" s="27"/>
      <c r="AF40" s="19"/>
      <c r="AG40" s="19"/>
    </row>
    <row r="41" spans="2:33" ht="42" customHeight="1">
      <c r="B41" s="32" t="s">
        <v>11</v>
      </c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3"/>
      <c r="AE41" s="23"/>
      <c r="AF41" s="19"/>
      <c r="AG41" s="19"/>
    </row>
    <row r="42" spans="2:33" ht="29.4" customHeight="1">
      <c r="B42" s="32" t="s">
        <v>17</v>
      </c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3"/>
      <c r="AE42" s="23"/>
      <c r="AF42" s="19"/>
      <c r="AG42" s="19"/>
    </row>
    <row r="43" spans="2:33">
      <c r="B43" s="39" t="s">
        <v>18</v>
      </c>
      <c r="C43" s="40"/>
      <c r="D43" s="38">
        <v>10765845.27</v>
      </c>
      <c r="E43" s="38">
        <v>7171240.7400000002</v>
      </c>
      <c r="F43" s="38">
        <f t="shared" ref="F43:G43" si="9">SUM(F45:F49)</f>
        <v>13066265.32</v>
      </c>
      <c r="G43" s="38">
        <f t="shared" si="9"/>
        <v>9363054.25</v>
      </c>
      <c r="H43" s="38">
        <f t="shared" ref="H43:AE43" si="10">SUM(H45:H49)</f>
        <v>12452961.670000002</v>
      </c>
      <c r="I43" s="38">
        <f t="shared" si="10"/>
        <v>10697359.270000001</v>
      </c>
      <c r="J43" s="38">
        <f t="shared" si="10"/>
        <v>10509503.82</v>
      </c>
      <c r="K43" s="38">
        <f t="shared" si="10"/>
        <v>9311032.910000002</v>
      </c>
      <c r="L43" s="38">
        <f t="shared" si="10"/>
        <v>9816963.7700000014</v>
      </c>
      <c r="M43" s="38">
        <f t="shared" si="10"/>
        <v>9514146.0000000019</v>
      </c>
      <c r="N43" s="38">
        <f t="shared" si="10"/>
        <v>10491903.119999999</v>
      </c>
      <c r="O43" s="38">
        <f t="shared" si="10"/>
        <v>10223094.629999999</v>
      </c>
      <c r="P43" s="38">
        <f t="shared" si="10"/>
        <v>11041075.82</v>
      </c>
      <c r="Q43" s="38">
        <f t="shared" si="10"/>
        <v>9852688.540000001</v>
      </c>
      <c r="R43" s="38">
        <f t="shared" si="10"/>
        <v>11491967.560000001</v>
      </c>
      <c r="S43" s="38">
        <f t="shared" si="10"/>
        <v>9865070.0600000005</v>
      </c>
      <c r="T43" s="38">
        <f t="shared" si="10"/>
        <v>12060303.5</v>
      </c>
      <c r="U43" s="38">
        <f t="shared" si="10"/>
        <v>10862190.040000001</v>
      </c>
      <c r="V43" s="38">
        <f t="shared" si="10"/>
        <v>11619250.300000001</v>
      </c>
      <c r="W43" s="38">
        <f t="shared" si="10"/>
        <v>9816511.040000001</v>
      </c>
      <c r="X43" s="38">
        <f t="shared" si="10"/>
        <v>11514591.1</v>
      </c>
      <c r="Y43" s="38">
        <f t="shared" si="10"/>
        <v>10293165.02</v>
      </c>
      <c r="Z43" s="38">
        <f t="shared" si="10"/>
        <v>14972637.870000001</v>
      </c>
      <c r="AA43" s="38">
        <f t="shared" si="10"/>
        <v>11006589.689999999</v>
      </c>
      <c r="AB43" s="38">
        <f t="shared" si="10"/>
        <v>9326658.8399999999</v>
      </c>
      <c r="AC43" s="38">
        <f t="shared" si="10"/>
        <v>4539830.71</v>
      </c>
      <c r="AD43" s="38">
        <f t="shared" si="10"/>
        <v>5536793.0999999996</v>
      </c>
      <c r="AE43" s="38">
        <f t="shared" si="10"/>
        <v>2808024.71</v>
      </c>
      <c r="AF43" s="35">
        <f>AD43/AB43-1</f>
        <v>-0.40634763263196627</v>
      </c>
      <c r="AG43" s="35">
        <f>AE43/AC43-1</f>
        <v>-0.38146929051457956</v>
      </c>
    </row>
    <row r="44" spans="2:33">
      <c r="B44" s="4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61"/>
      <c r="AE44" s="61"/>
      <c r="AF44" s="36"/>
      <c r="AG44" s="36"/>
    </row>
    <row r="45" spans="2:33" ht="52.8" customHeight="1">
      <c r="B45" s="32" t="s">
        <v>12</v>
      </c>
      <c r="C45" s="37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7">
        <v>2975451.1</v>
      </c>
      <c r="AE45" s="27">
        <v>246682.71</v>
      </c>
      <c r="AF45" s="19"/>
      <c r="AG45" s="19"/>
    </row>
    <row r="46" spans="2:33" ht="27.6" customHeight="1">
      <c r="B46" s="32" t="s">
        <v>9</v>
      </c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7"/>
      <c r="AE46" s="27"/>
      <c r="AF46" s="19"/>
      <c r="AG46" s="19"/>
    </row>
    <row r="47" spans="2:33" ht="49.2" customHeight="1">
      <c r="B47" s="32" t="s">
        <v>10</v>
      </c>
      <c r="C47" s="37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7"/>
      <c r="AE47" s="27"/>
      <c r="AF47" s="19"/>
      <c r="AG47" s="19"/>
    </row>
    <row r="48" spans="2:33" ht="40.200000000000003" customHeight="1">
      <c r="B48" s="32" t="s">
        <v>11</v>
      </c>
      <c r="C48" s="37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7">
        <v>2561342</v>
      </c>
      <c r="AE48" s="27">
        <v>2561342</v>
      </c>
      <c r="AF48" s="19"/>
      <c r="AG48" s="19"/>
    </row>
    <row r="49" spans="2:33" ht="26.4" customHeight="1">
      <c r="B49" s="32" t="s">
        <v>17</v>
      </c>
      <c r="C49" s="3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3"/>
      <c r="AE49" s="23"/>
      <c r="AF49" s="19"/>
      <c r="AG49" s="19"/>
    </row>
    <row r="50" spans="2:33" hidden="1">
      <c r="B50" s="39" t="s">
        <v>5</v>
      </c>
      <c r="C50" s="40"/>
      <c r="D50" s="38">
        <v>654159.29</v>
      </c>
      <c r="E50" s="38">
        <f t="shared" ref="E50" si="11">SUM(E52:E56)</f>
        <v>0</v>
      </c>
      <c r="F50" s="38">
        <f t="shared" ref="F50:AC50" si="12">SUM(F52:F56)</f>
        <v>159427.71</v>
      </c>
      <c r="G50" s="38">
        <f t="shared" si="12"/>
        <v>156150</v>
      </c>
      <c r="H50" s="38">
        <f t="shared" si="12"/>
        <v>166323.26</v>
      </c>
      <c r="I50" s="38">
        <f t="shared" si="12"/>
        <v>156150</v>
      </c>
      <c r="J50" s="38">
        <f t="shared" si="12"/>
        <v>158187.54</v>
      </c>
      <c r="K50" s="38">
        <f t="shared" si="12"/>
        <v>156150</v>
      </c>
      <c r="L50" s="38">
        <f t="shared" si="12"/>
        <v>157389.10999999999</v>
      </c>
      <c r="M50" s="38">
        <f t="shared" si="12"/>
        <v>156150</v>
      </c>
      <c r="N50" s="38">
        <f t="shared" si="12"/>
        <v>162310.56</v>
      </c>
      <c r="O50" s="38">
        <f t="shared" si="12"/>
        <v>156150</v>
      </c>
      <c r="P50" s="38">
        <f t="shared" si="12"/>
        <v>158206.72</v>
      </c>
      <c r="Q50" s="38">
        <f t="shared" si="12"/>
        <v>156150</v>
      </c>
      <c r="R50" s="38">
        <f t="shared" si="12"/>
        <v>162910.32999999999</v>
      </c>
      <c r="S50" s="38">
        <f t="shared" si="12"/>
        <v>156150</v>
      </c>
      <c r="T50" s="38">
        <f t="shared" si="12"/>
        <v>159608.60999999999</v>
      </c>
      <c r="U50" s="38">
        <f t="shared" si="12"/>
        <v>156150</v>
      </c>
      <c r="V50" s="38">
        <f t="shared" si="12"/>
        <v>157986.35</v>
      </c>
      <c r="W50" s="38">
        <f t="shared" si="12"/>
        <v>156150</v>
      </c>
      <c r="X50" s="38">
        <f t="shared" si="12"/>
        <v>159926.9</v>
      </c>
      <c r="Y50" s="38">
        <f t="shared" si="12"/>
        <v>156150</v>
      </c>
      <c r="Z50" s="38">
        <f t="shared" si="12"/>
        <v>0</v>
      </c>
      <c r="AA50" s="38">
        <f t="shared" si="12"/>
        <v>0</v>
      </c>
      <c r="AB50" s="38">
        <f t="shared" si="12"/>
        <v>0</v>
      </c>
      <c r="AC50" s="38">
        <f t="shared" si="12"/>
        <v>0</v>
      </c>
      <c r="AD50" s="24"/>
      <c r="AE50" s="24"/>
      <c r="AF50" s="35">
        <f>Z50/F50-1</f>
        <v>-1</v>
      </c>
      <c r="AG50" s="35">
        <f>AA50/G50-1</f>
        <v>-1</v>
      </c>
    </row>
    <row r="51" spans="2:33" hidden="1">
      <c r="B51" s="41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25"/>
      <c r="AE51" s="25"/>
      <c r="AF51" s="36"/>
      <c r="AG51" s="36"/>
    </row>
    <row r="52" spans="2:33" ht="52.2" hidden="1" customHeight="1">
      <c r="B52" s="32" t="s">
        <v>12</v>
      </c>
      <c r="C52" s="37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3"/>
      <c r="AE52" s="23"/>
      <c r="AF52" s="19"/>
      <c r="AG52" s="19"/>
    </row>
    <row r="53" spans="2:33" ht="29.4" hidden="1" customHeight="1">
      <c r="B53" s="32" t="s">
        <v>9</v>
      </c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3"/>
      <c r="AE53" s="23"/>
      <c r="AF53" s="19"/>
      <c r="AG53" s="19"/>
    </row>
    <row r="54" spans="2:33" ht="48.6" hidden="1" customHeight="1">
      <c r="B54" s="32" t="s">
        <v>10</v>
      </c>
      <c r="C54" s="37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3"/>
      <c r="AE54" s="23"/>
      <c r="AF54" s="19"/>
      <c r="AG54" s="19"/>
    </row>
    <row r="55" spans="2:33" ht="37.799999999999997" hidden="1" customHeight="1">
      <c r="B55" s="32" t="s">
        <v>11</v>
      </c>
      <c r="C55" s="37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3"/>
      <c r="AE55" s="23"/>
      <c r="AF55" s="19"/>
      <c r="AG55" s="19"/>
    </row>
    <row r="56" spans="2:33" ht="30" hidden="1" customHeight="1">
      <c r="B56" s="32" t="s">
        <v>17</v>
      </c>
      <c r="C56" s="37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3"/>
      <c r="AE56" s="23"/>
      <c r="AF56" s="19"/>
      <c r="AG56" s="19"/>
    </row>
    <row r="57" spans="2:33">
      <c r="B57" s="39" t="s">
        <v>19</v>
      </c>
      <c r="C57" s="40"/>
      <c r="D57" s="43">
        <v>10829169.880000001</v>
      </c>
      <c r="E57" s="43">
        <f>1640975.89+2975186.97+988391.8</f>
        <v>5604554.6600000001</v>
      </c>
      <c r="F57" s="43">
        <f t="shared" ref="F57:G57" si="13">SUM(F59:F63)</f>
        <v>6197764.7700000005</v>
      </c>
      <c r="G57" s="43">
        <f t="shared" si="13"/>
        <v>3749667.49</v>
      </c>
      <c r="H57" s="43">
        <f t="shared" ref="H57:AE57" si="14">SUM(H59:H63)</f>
        <v>6852948.2799999993</v>
      </c>
      <c r="I57" s="43">
        <f t="shared" si="14"/>
        <v>3749667.49</v>
      </c>
      <c r="J57" s="43">
        <f t="shared" si="14"/>
        <v>5929212.6499999994</v>
      </c>
      <c r="K57" s="43">
        <f t="shared" si="14"/>
        <v>2974471.0500000003</v>
      </c>
      <c r="L57" s="43">
        <f t="shared" si="14"/>
        <v>7559967.5599999996</v>
      </c>
      <c r="M57" s="43">
        <f t="shared" si="14"/>
        <v>2974471.0500000003</v>
      </c>
      <c r="N57" s="43">
        <f t="shared" si="14"/>
        <v>6930316.6799999997</v>
      </c>
      <c r="O57" s="43">
        <f t="shared" si="14"/>
        <v>4894294.6399999997</v>
      </c>
      <c r="P57" s="43">
        <f t="shared" si="14"/>
        <v>7219255.4799999995</v>
      </c>
      <c r="Q57" s="43">
        <f t="shared" si="14"/>
        <v>4894294.6399999997</v>
      </c>
      <c r="R57" s="43">
        <f t="shared" si="14"/>
        <v>9600917.8499999996</v>
      </c>
      <c r="S57" s="43">
        <f t="shared" si="14"/>
        <v>4651292.82</v>
      </c>
      <c r="T57" s="43">
        <f t="shared" si="14"/>
        <v>8525632.5199999996</v>
      </c>
      <c r="U57" s="43">
        <f t="shared" si="14"/>
        <v>4005766.16</v>
      </c>
      <c r="V57" s="43">
        <f t="shared" si="14"/>
        <v>10599393.380000001</v>
      </c>
      <c r="W57" s="43">
        <f t="shared" si="14"/>
        <v>1496363.55</v>
      </c>
      <c r="X57" s="43">
        <f t="shared" si="14"/>
        <v>20377243.73</v>
      </c>
      <c r="Y57" s="43">
        <f t="shared" si="14"/>
        <v>1496363.55</v>
      </c>
      <c r="Z57" s="43">
        <f t="shared" si="14"/>
        <v>20412653.610000003</v>
      </c>
      <c r="AA57" s="43">
        <f t="shared" si="14"/>
        <v>13308419.82</v>
      </c>
      <c r="AB57" s="43">
        <f t="shared" si="14"/>
        <v>8091227.3499999996</v>
      </c>
      <c r="AC57" s="43">
        <f t="shared" si="14"/>
        <v>426532.05</v>
      </c>
      <c r="AD57" s="43">
        <f t="shared" si="14"/>
        <v>6474298.3999999994</v>
      </c>
      <c r="AE57" s="43">
        <f t="shared" si="14"/>
        <v>1023201.1</v>
      </c>
      <c r="AF57" s="35">
        <f>AD57/AB57-1</f>
        <v>-0.19983729044518816</v>
      </c>
      <c r="AG57" s="35">
        <f>AE57/AC57-1</f>
        <v>1.3988844449086533</v>
      </c>
    </row>
    <row r="58" spans="2:33">
      <c r="B58" s="41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61"/>
      <c r="AE58" s="61"/>
      <c r="AF58" s="36"/>
      <c r="AG58" s="36"/>
    </row>
    <row r="59" spans="2:33" ht="52.2" customHeight="1">
      <c r="B59" s="32" t="s">
        <v>12</v>
      </c>
      <c r="C59" s="37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9">
        <v>6469972.0800000001</v>
      </c>
      <c r="AE59" s="29">
        <v>1023201.1</v>
      </c>
      <c r="AF59" s="16"/>
      <c r="AG59" s="16"/>
    </row>
    <row r="60" spans="2:33" ht="28.2" customHeight="1">
      <c r="B60" s="32" t="s">
        <v>9</v>
      </c>
      <c r="C60" s="3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9"/>
      <c r="AF60" s="16"/>
      <c r="AG60" s="16"/>
    </row>
    <row r="61" spans="2:33" ht="51" customHeight="1">
      <c r="B61" s="32" t="s">
        <v>10</v>
      </c>
      <c r="C61" s="37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>
        <v>4160.6000000000004</v>
      </c>
      <c r="AE61" s="29"/>
      <c r="AF61" s="16"/>
      <c r="AG61" s="16"/>
    </row>
    <row r="62" spans="2:33" ht="40.200000000000003" customHeight="1">
      <c r="B62" s="32" t="s">
        <v>11</v>
      </c>
      <c r="C62" s="37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9">
        <v>165.72</v>
      </c>
      <c r="AE62" s="29"/>
      <c r="AF62" s="16"/>
      <c r="AG62" s="16"/>
    </row>
    <row r="63" spans="2:33" ht="25.2" customHeight="1">
      <c r="B63" s="32" t="s">
        <v>17</v>
      </c>
      <c r="C63" s="37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2"/>
      <c r="AE63" s="22"/>
      <c r="AF63" s="16"/>
      <c r="AG63" s="16"/>
    </row>
    <row r="64" spans="2:33">
      <c r="B64" s="39" t="s">
        <v>16</v>
      </c>
      <c r="C64" s="40"/>
      <c r="D64" s="38">
        <v>-1470.89</v>
      </c>
      <c r="E64" s="38">
        <f t="shared" ref="E64" si="15">SUM(E66:E70)</f>
        <v>0</v>
      </c>
      <c r="F64" s="38">
        <f t="shared" ref="F64:AE64" si="16">SUM(F66:F70)</f>
        <v>741.25</v>
      </c>
      <c r="G64" s="38">
        <f t="shared" si="16"/>
        <v>0</v>
      </c>
      <c r="H64" s="38">
        <f t="shared" si="16"/>
        <v>0</v>
      </c>
      <c r="I64" s="38">
        <f t="shared" si="16"/>
        <v>0</v>
      </c>
      <c r="J64" s="38">
        <f t="shared" si="16"/>
        <v>0</v>
      </c>
      <c r="K64" s="38">
        <f t="shared" si="16"/>
        <v>0</v>
      </c>
      <c r="L64" s="38">
        <f t="shared" si="16"/>
        <v>0</v>
      </c>
      <c r="M64" s="38">
        <f t="shared" si="16"/>
        <v>0</v>
      </c>
      <c r="N64" s="38">
        <f t="shared" si="16"/>
        <v>0</v>
      </c>
      <c r="O64" s="38">
        <f t="shared" si="16"/>
        <v>0</v>
      </c>
      <c r="P64" s="38">
        <f t="shared" si="16"/>
        <v>0</v>
      </c>
      <c r="Q64" s="38">
        <f t="shared" si="16"/>
        <v>0</v>
      </c>
      <c r="R64" s="38">
        <f t="shared" si="16"/>
        <v>0</v>
      </c>
      <c r="S64" s="38">
        <f t="shared" si="16"/>
        <v>0</v>
      </c>
      <c r="T64" s="38">
        <f t="shared" si="16"/>
        <v>0</v>
      </c>
      <c r="U64" s="38">
        <f t="shared" si="16"/>
        <v>0</v>
      </c>
      <c r="V64" s="38">
        <f t="shared" si="16"/>
        <v>0</v>
      </c>
      <c r="W64" s="38">
        <f t="shared" si="16"/>
        <v>0</v>
      </c>
      <c r="X64" s="38">
        <f t="shared" si="16"/>
        <v>0</v>
      </c>
      <c r="Y64" s="38">
        <f t="shared" si="16"/>
        <v>0</v>
      </c>
      <c r="Z64" s="38">
        <f t="shared" si="16"/>
        <v>0</v>
      </c>
      <c r="AA64" s="38">
        <f t="shared" si="16"/>
        <v>0</v>
      </c>
      <c r="AB64" s="38">
        <f t="shared" si="16"/>
        <v>0</v>
      </c>
      <c r="AC64" s="38">
        <f t="shared" si="16"/>
        <v>0</v>
      </c>
      <c r="AD64" s="62">
        <v>0</v>
      </c>
      <c r="AE64" s="62">
        <f t="shared" si="16"/>
        <v>0</v>
      </c>
      <c r="AF64" s="35">
        <v>1</v>
      </c>
      <c r="AG64" s="35">
        <v>0</v>
      </c>
    </row>
    <row r="65" spans="2:33"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63"/>
      <c r="AE65" s="63"/>
      <c r="AF65" s="36"/>
      <c r="AG65" s="36"/>
    </row>
    <row r="66" spans="2:33" ht="54" customHeight="1">
      <c r="B66" s="32" t="s">
        <v>12</v>
      </c>
      <c r="C66" s="37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1"/>
      <c r="AE66" s="31"/>
      <c r="AF66" s="19"/>
      <c r="AG66" s="19"/>
    </row>
    <row r="67" spans="2:33" ht="31.2" customHeight="1">
      <c r="B67" s="32" t="s">
        <v>9</v>
      </c>
      <c r="C67" s="37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1">
        <v>0</v>
      </c>
      <c r="AE67" s="31"/>
      <c r="AF67" s="19"/>
      <c r="AG67" s="19"/>
    </row>
    <row r="68" spans="2:33" ht="58.2" customHeight="1">
      <c r="B68" s="32" t="s">
        <v>10</v>
      </c>
      <c r="C68" s="37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3"/>
      <c r="AE68" s="23"/>
      <c r="AF68" s="19"/>
      <c r="AG68" s="19"/>
    </row>
    <row r="69" spans="2:33" ht="37.200000000000003" customHeight="1">
      <c r="B69" s="32" t="s">
        <v>11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3"/>
      <c r="AE69" s="23"/>
      <c r="AF69" s="19"/>
      <c r="AG69" s="19"/>
    </row>
    <row r="70" spans="2:33" ht="29.4" customHeight="1">
      <c r="B70" s="32" t="s">
        <v>17</v>
      </c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3"/>
      <c r="AE70" s="23"/>
      <c r="AF70" s="19"/>
      <c r="AG70" s="19"/>
    </row>
    <row r="71" spans="2:33" ht="57.6" hidden="1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7">SUM(H72:H74)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7">
        <f t="shared" si="17"/>
        <v>0</v>
      </c>
      <c r="Q71" s="17">
        <f t="shared" si="17"/>
        <v>0</v>
      </c>
      <c r="R71" s="17">
        <f t="shared" si="17"/>
        <v>0</v>
      </c>
      <c r="S71" s="17">
        <f t="shared" si="17"/>
        <v>0</v>
      </c>
      <c r="T71" s="17">
        <f t="shared" si="17"/>
        <v>0</v>
      </c>
      <c r="U71" s="17">
        <f t="shared" si="17"/>
        <v>0</v>
      </c>
      <c r="V71" s="17">
        <f t="shared" si="17"/>
        <v>0</v>
      </c>
      <c r="W71" s="17">
        <f t="shared" si="17"/>
        <v>0</v>
      </c>
      <c r="X71" s="17">
        <f t="shared" si="17"/>
        <v>0</v>
      </c>
      <c r="Y71" s="17">
        <f t="shared" si="17"/>
        <v>0</v>
      </c>
      <c r="Z71" s="17">
        <f t="shared" si="17"/>
        <v>0</v>
      </c>
      <c r="AA71" s="17">
        <f t="shared" si="17"/>
        <v>0</v>
      </c>
      <c r="AB71" s="17">
        <f t="shared" si="17"/>
        <v>0</v>
      </c>
      <c r="AC71" s="17">
        <f t="shared" si="17"/>
        <v>0</v>
      </c>
      <c r="AD71" s="24"/>
      <c r="AE71" s="24"/>
      <c r="AF71" s="35">
        <v>0</v>
      </c>
      <c r="AG71" s="35">
        <v>0</v>
      </c>
    </row>
    <row r="72" spans="2:33" hidden="1">
      <c r="B72" s="32" t="s">
        <v>11</v>
      </c>
      <c r="C72" s="33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3"/>
      <c r="AE72" s="23"/>
      <c r="AF72" s="36"/>
      <c r="AG72" s="36"/>
    </row>
    <row r="73" spans="2:33" s="12" customFormat="1" hidden="1">
      <c r="B73" s="34" t="s">
        <v>25</v>
      </c>
      <c r="C73" s="33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6"/>
      <c r="AE73" s="26"/>
      <c r="AF73" s="11"/>
      <c r="AG73" s="11"/>
    </row>
    <row r="74" spans="2:33" hidden="1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3"/>
      <c r="AE74" s="23"/>
      <c r="AF74" s="19"/>
      <c r="AG74" s="19"/>
    </row>
    <row r="75" spans="2:33" s="4" customFormat="1">
      <c r="B75" s="34" t="s">
        <v>13</v>
      </c>
      <c r="C75" s="33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8">H8+H15+H22+H29+H36+H43+H50+H57+H64+H71</f>
        <v>93511066.090000018</v>
      </c>
      <c r="I75" s="18">
        <f t="shared" si="18"/>
        <v>66963948.660000004</v>
      </c>
      <c r="J75" s="18">
        <f t="shared" si="18"/>
        <v>92440148.88000001</v>
      </c>
      <c r="K75" s="18">
        <f t="shared" si="18"/>
        <v>69371696.100000009</v>
      </c>
      <c r="L75" s="18">
        <f t="shared" si="18"/>
        <v>93692017.959999993</v>
      </c>
      <c r="M75" s="18">
        <f t="shared" si="18"/>
        <v>72494645.030000001</v>
      </c>
      <c r="N75" s="18">
        <f t="shared" si="18"/>
        <v>95350288.340000004</v>
      </c>
      <c r="O75" s="18">
        <f t="shared" si="18"/>
        <v>74699098.340000004</v>
      </c>
      <c r="P75" s="18">
        <f t="shared" si="18"/>
        <v>92952938.269999996</v>
      </c>
      <c r="Q75" s="18">
        <f t="shared" si="18"/>
        <v>82357876.220000014</v>
      </c>
      <c r="R75" s="18">
        <f t="shared" si="18"/>
        <v>97449531.209999979</v>
      </c>
      <c r="S75" s="18">
        <f t="shared" si="18"/>
        <v>74441297.569999993</v>
      </c>
      <c r="T75" s="18">
        <f t="shared" si="18"/>
        <v>96755275.489999995</v>
      </c>
      <c r="U75" s="18">
        <f t="shared" si="18"/>
        <v>74719949.890000001</v>
      </c>
      <c r="V75" s="18">
        <f t="shared" si="18"/>
        <v>97352731.719999984</v>
      </c>
      <c r="W75" s="18">
        <f t="shared" si="18"/>
        <v>74918061.669999987</v>
      </c>
      <c r="X75" s="18">
        <f t="shared" si="18"/>
        <v>103431682.53</v>
      </c>
      <c r="Y75" s="18">
        <f t="shared" si="18"/>
        <v>71550048.36999999</v>
      </c>
      <c r="Z75" s="18">
        <f t="shared" si="18"/>
        <v>139512827.16999999</v>
      </c>
      <c r="AA75" s="18">
        <f>AA8+AA15+AA22+AA29+AA36+AA43+AA50+AA57+AA64+AA71</f>
        <v>116277638.82999998</v>
      </c>
      <c r="AB75" s="18">
        <f t="shared" ref="AB75:AE75" si="19">AB8+AB15+AB22+AB29+AB36+AB43+AB50+AB57+AB64+AB71</f>
        <v>91678410.280000001</v>
      </c>
      <c r="AC75" s="18">
        <f t="shared" si="19"/>
        <v>71432870.559999987</v>
      </c>
      <c r="AD75" s="18">
        <f t="shared" si="19"/>
        <v>89405633.549999997</v>
      </c>
      <c r="AE75" s="18">
        <f t="shared" si="19"/>
        <v>62355657.629999995</v>
      </c>
      <c r="AF75" s="3">
        <f>AD75/AB75-1</f>
        <v>-2.4790751967214475E-2</v>
      </c>
      <c r="AG75" s="3">
        <f>AE75/AC75-1</f>
        <v>-0.12707333275058008</v>
      </c>
    </row>
    <row r="76" spans="2:33" ht="40.799999999999997" customHeight="1">
      <c r="B76" s="32" t="s">
        <v>12</v>
      </c>
      <c r="C76" s="33"/>
      <c r="D76" s="2">
        <f t="shared" ref="D76:AE80" si="20">D10+D17+D24+D31+D38+D45+D52+D59+D66</f>
        <v>0</v>
      </c>
      <c r="E76" s="2">
        <f t="shared" si="20"/>
        <v>0</v>
      </c>
      <c r="F76" s="2">
        <f t="shared" si="20"/>
        <v>17953226.410000004</v>
      </c>
      <c r="G76" s="2">
        <f t="shared" si="20"/>
        <v>6382951.8399999943</v>
      </c>
      <c r="H76" s="2">
        <f t="shared" si="20"/>
        <v>19216097.170000002</v>
      </c>
      <c r="I76" s="2">
        <f t="shared" si="20"/>
        <v>6555841.7200000007</v>
      </c>
      <c r="J76" s="2">
        <f t="shared" si="20"/>
        <v>22865503.460000001</v>
      </c>
      <c r="K76" s="2">
        <f t="shared" si="20"/>
        <v>5864947.9199999999</v>
      </c>
      <c r="L76" s="2">
        <f t="shared" si="20"/>
        <v>17090632.079999998</v>
      </c>
      <c r="M76" s="2">
        <f t="shared" si="20"/>
        <v>5837825.0099999998</v>
      </c>
      <c r="N76" s="2">
        <f t="shared" si="20"/>
        <v>16099291.18</v>
      </c>
      <c r="O76" s="2">
        <f t="shared" si="20"/>
        <v>7784857.7199999997</v>
      </c>
      <c r="P76" s="2">
        <f t="shared" si="20"/>
        <v>16094244.300000001</v>
      </c>
      <c r="Q76" s="2">
        <f t="shared" si="20"/>
        <v>7902977.2199999997</v>
      </c>
      <c r="R76" s="2">
        <f t="shared" si="20"/>
        <v>20791692.359999999</v>
      </c>
      <c r="S76" s="2">
        <f t="shared" si="20"/>
        <v>7175180.9199999999</v>
      </c>
      <c r="T76" s="2">
        <f t="shared" si="20"/>
        <v>20070445.379999999</v>
      </c>
      <c r="U76" s="2">
        <f t="shared" si="20"/>
        <v>6987489.4900000002</v>
      </c>
      <c r="V76" s="2">
        <f t="shared" si="20"/>
        <v>24410984.270000003</v>
      </c>
      <c r="W76" s="2">
        <f t="shared" si="20"/>
        <v>4182653.4699999997</v>
      </c>
      <c r="X76" s="2">
        <f t="shared" si="20"/>
        <v>34358661.780000001</v>
      </c>
      <c r="Y76" s="2">
        <f t="shared" si="20"/>
        <v>4756662.17</v>
      </c>
      <c r="Z76" s="2">
        <f t="shared" si="20"/>
        <v>37550191.880000003</v>
      </c>
      <c r="AA76" s="2">
        <f t="shared" si="20"/>
        <v>19969076.690000001</v>
      </c>
      <c r="AB76" s="2">
        <f t="shared" si="20"/>
        <v>19131225.359999999</v>
      </c>
      <c r="AC76" s="2">
        <f t="shared" si="20"/>
        <v>2260154.08</v>
      </c>
      <c r="AD76" s="27">
        <f t="shared" si="20"/>
        <v>27480930.18</v>
      </c>
      <c r="AE76" s="27">
        <f t="shared" si="20"/>
        <v>2858617.57</v>
      </c>
      <c r="AF76" s="3"/>
      <c r="AG76" s="3"/>
    </row>
    <row r="77" spans="2:33" ht="24.6" customHeight="1">
      <c r="B77" s="32" t="s">
        <v>9</v>
      </c>
      <c r="C77" s="33"/>
      <c r="D77" s="2">
        <f t="shared" si="20"/>
        <v>0</v>
      </c>
      <c r="E77" s="2">
        <f t="shared" si="20"/>
        <v>0</v>
      </c>
      <c r="F77" s="2">
        <f t="shared" si="20"/>
        <v>0</v>
      </c>
      <c r="G77" s="2">
        <f t="shared" si="20"/>
        <v>0</v>
      </c>
      <c r="H77" s="2">
        <f t="shared" si="20"/>
        <v>1611249.67</v>
      </c>
      <c r="I77" s="2">
        <f t="shared" si="20"/>
        <v>0</v>
      </c>
      <c r="J77" s="2">
        <f t="shared" si="20"/>
        <v>1404831.87</v>
      </c>
      <c r="K77" s="2">
        <f t="shared" si="20"/>
        <v>0</v>
      </c>
      <c r="L77" s="2">
        <f t="shared" si="20"/>
        <v>2089553.3599999999</v>
      </c>
      <c r="M77" s="2">
        <f t="shared" si="20"/>
        <v>0</v>
      </c>
      <c r="N77" s="2">
        <f t="shared" si="20"/>
        <v>1291836.76</v>
      </c>
      <c r="O77" s="2">
        <f t="shared" si="20"/>
        <v>0</v>
      </c>
      <c r="P77" s="2">
        <f t="shared" si="20"/>
        <v>1343049.24</v>
      </c>
      <c r="Q77" s="2">
        <f t="shared" si="20"/>
        <v>0</v>
      </c>
      <c r="R77" s="2">
        <f t="shared" si="20"/>
        <v>1452525.99</v>
      </c>
      <c r="S77" s="2">
        <f t="shared" si="20"/>
        <v>0</v>
      </c>
      <c r="T77" s="2">
        <f t="shared" si="20"/>
        <v>1242140.78</v>
      </c>
      <c r="U77" s="2">
        <f t="shared" si="20"/>
        <v>0</v>
      </c>
      <c r="V77" s="2">
        <f t="shared" si="20"/>
        <v>1196585.6499999999</v>
      </c>
      <c r="W77" s="2">
        <f t="shared" si="20"/>
        <v>0</v>
      </c>
      <c r="X77" s="2">
        <f t="shared" si="20"/>
        <v>1283435.7</v>
      </c>
      <c r="Y77" s="2">
        <f t="shared" si="20"/>
        <v>0</v>
      </c>
      <c r="Z77" s="2">
        <f t="shared" si="20"/>
        <v>0</v>
      </c>
      <c r="AA77" s="2">
        <f t="shared" si="20"/>
        <v>0</v>
      </c>
      <c r="AB77" s="2">
        <f t="shared" si="20"/>
        <v>0</v>
      </c>
      <c r="AC77" s="2">
        <f t="shared" si="20"/>
        <v>0</v>
      </c>
      <c r="AD77" s="27">
        <f t="shared" si="20"/>
        <v>1505868.19</v>
      </c>
      <c r="AE77" s="27">
        <f t="shared" si="20"/>
        <v>0</v>
      </c>
      <c r="AF77" s="3"/>
      <c r="AG77" s="3"/>
    </row>
    <row r="78" spans="2:33" ht="40.799999999999997" customHeight="1">
      <c r="B78" s="32" t="s">
        <v>10</v>
      </c>
      <c r="C78" s="33"/>
      <c r="D78" s="2">
        <f t="shared" si="20"/>
        <v>0</v>
      </c>
      <c r="E78" s="2">
        <f t="shared" si="20"/>
        <v>0</v>
      </c>
      <c r="F78" s="2">
        <f t="shared" si="20"/>
        <v>5781112.8999999994</v>
      </c>
      <c r="G78" s="2">
        <f t="shared" si="20"/>
        <v>0</v>
      </c>
      <c r="H78" s="2">
        <f t="shared" si="20"/>
        <v>841993.46</v>
      </c>
      <c r="I78" s="2">
        <f t="shared" si="20"/>
        <v>0</v>
      </c>
      <c r="J78" s="2">
        <f t="shared" si="20"/>
        <v>730672.66</v>
      </c>
      <c r="K78" s="2">
        <f t="shared" si="20"/>
        <v>0</v>
      </c>
      <c r="L78" s="2">
        <f t="shared" si="20"/>
        <v>907890.05999999994</v>
      </c>
      <c r="M78" s="2">
        <f t="shared" si="20"/>
        <v>0</v>
      </c>
      <c r="N78" s="2">
        <f t="shared" si="20"/>
        <v>596611.02</v>
      </c>
      <c r="O78" s="2">
        <f t="shared" si="20"/>
        <v>0</v>
      </c>
      <c r="P78" s="2">
        <f t="shared" si="20"/>
        <v>806056.14</v>
      </c>
      <c r="Q78" s="2">
        <f t="shared" si="20"/>
        <v>0</v>
      </c>
      <c r="R78" s="2">
        <f t="shared" si="20"/>
        <v>910579.46000000008</v>
      </c>
      <c r="S78" s="2">
        <f t="shared" si="20"/>
        <v>0</v>
      </c>
      <c r="T78" s="2">
        <f t="shared" si="20"/>
        <v>832315.84</v>
      </c>
      <c r="U78" s="2">
        <f t="shared" si="20"/>
        <v>0</v>
      </c>
      <c r="V78" s="2">
        <f t="shared" si="20"/>
        <v>786043.03</v>
      </c>
      <c r="W78" s="2">
        <f t="shared" si="20"/>
        <v>0</v>
      </c>
      <c r="X78" s="2">
        <f t="shared" si="20"/>
        <v>782576.37000000011</v>
      </c>
      <c r="Y78" s="2">
        <f t="shared" si="20"/>
        <v>0</v>
      </c>
      <c r="Z78" s="2">
        <f t="shared" si="20"/>
        <v>4770499.5100000007</v>
      </c>
      <c r="AA78" s="2">
        <f t="shared" si="20"/>
        <v>0</v>
      </c>
      <c r="AB78" s="2">
        <f t="shared" si="20"/>
        <v>968977.27</v>
      </c>
      <c r="AC78" s="2">
        <f t="shared" si="20"/>
        <v>0</v>
      </c>
      <c r="AD78" s="27">
        <f t="shared" si="20"/>
        <v>773165.00999999989</v>
      </c>
      <c r="AE78" s="27">
        <f t="shared" si="20"/>
        <v>0</v>
      </c>
      <c r="AF78" s="3"/>
      <c r="AG78" s="3"/>
    </row>
    <row r="79" spans="2:33" ht="25.8" customHeight="1">
      <c r="B79" s="32" t="s">
        <v>11</v>
      </c>
      <c r="C79" s="33"/>
      <c r="D79" s="2">
        <f t="shared" ref="D79:AB79" si="21">D13+D20+D27+D34+D41+D48+D55+D62+D69+D72</f>
        <v>0</v>
      </c>
      <c r="E79" s="2">
        <f t="shared" si="21"/>
        <v>0</v>
      </c>
      <c r="F79" s="2">
        <f t="shared" si="21"/>
        <v>60461371.310000002</v>
      </c>
      <c r="G79" s="2">
        <f t="shared" si="21"/>
        <v>58245420.57</v>
      </c>
      <c r="H79" s="2">
        <f t="shared" si="21"/>
        <v>69929562.310000002</v>
      </c>
      <c r="I79" s="2">
        <f t="shared" si="21"/>
        <v>58525671.140000001</v>
      </c>
      <c r="J79" s="2">
        <f t="shared" si="21"/>
        <v>65526882.990000002</v>
      </c>
      <c r="K79" s="2">
        <f t="shared" si="21"/>
        <v>61624312.380000003</v>
      </c>
      <c r="L79" s="2">
        <f t="shared" si="21"/>
        <v>71721506.659999996</v>
      </c>
      <c r="M79" s="2">
        <f t="shared" si="21"/>
        <v>64774384.220000006</v>
      </c>
      <c r="N79" s="2">
        <f t="shared" si="21"/>
        <v>75480113.579999998</v>
      </c>
      <c r="O79" s="2">
        <f t="shared" si="21"/>
        <v>65031804.82</v>
      </c>
      <c r="P79" s="2">
        <f t="shared" si="21"/>
        <v>72791361.200000003</v>
      </c>
      <c r="Q79" s="2">
        <f t="shared" si="21"/>
        <v>72572463.200000003</v>
      </c>
      <c r="R79" s="2">
        <f t="shared" si="21"/>
        <v>72380297.609999999</v>
      </c>
      <c r="S79" s="2">
        <f t="shared" si="21"/>
        <v>65383680.850000001</v>
      </c>
      <c r="T79" s="2">
        <f t="shared" si="21"/>
        <v>72695876.399999991</v>
      </c>
      <c r="U79" s="2">
        <f t="shared" si="21"/>
        <v>65850024.600000001</v>
      </c>
      <c r="V79" s="2">
        <f t="shared" si="21"/>
        <v>69041659.049999997</v>
      </c>
      <c r="W79" s="2">
        <f t="shared" si="21"/>
        <v>68852972.399999991</v>
      </c>
      <c r="X79" s="2">
        <f t="shared" si="21"/>
        <v>65102023.400000006</v>
      </c>
      <c r="Y79" s="2">
        <f t="shared" si="21"/>
        <v>64910950.400000006</v>
      </c>
      <c r="Z79" s="2">
        <f t="shared" si="21"/>
        <v>66208215.299999997</v>
      </c>
      <c r="AA79" s="2">
        <f t="shared" si="21"/>
        <v>65394874.099999994</v>
      </c>
      <c r="AB79" s="2">
        <f t="shared" si="21"/>
        <v>44812598.799999997</v>
      </c>
      <c r="AC79" s="2">
        <f t="shared" si="20"/>
        <v>43003795.009999998</v>
      </c>
      <c r="AD79" s="27">
        <f t="shared" si="20"/>
        <v>36500763.969999999</v>
      </c>
      <c r="AE79" s="27">
        <f t="shared" si="20"/>
        <v>36500598.25</v>
      </c>
      <c r="AF79" s="3"/>
      <c r="AG79" s="3"/>
    </row>
    <row r="80" spans="2:33" ht="24" customHeight="1">
      <c r="B80" s="32" t="s">
        <v>17</v>
      </c>
      <c r="C80" s="33"/>
      <c r="D80" s="2">
        <f t="shared" ref="D80:E80" si="22">D14+D21+D28+D35+D42+D49+D56+D63+D70</f>
        <v>0</v>
      </c>
      <c r="E80" s="2">
        <f t="shared" si="22"/>
        <v>0</v>
      </c>
      <c r="F80" s="2">
        <f t="shared" si="20"/>
        <v>1669019.14</v>
      </c>
      <c r="G80" s="2">
        <f t="shared" si="20"/>
        <v>1882435.7999999998</v>
      </c>
      <c r="H80" s="2">
        <f t="shared" si="20"/>
        <v>1912163.48</v>
      </c>
      <c r="I80" s="2">
        <f t="shared" si="20"/>
        <v>1882435.8</v>
      </c>
      <c r="J80" s="2">
        <f t="shared" si="20"/>
        <v>1912257.9000000001</v>
      </c>
      <c r="K80" s="2">
        <f t="shared" si="20"/>
        <v>1882435.8</v>
      </c>
      <c r="L80" s="2">
        <f t="shared" si="20"/>
        <v>1882435.8</v>
      </c>
      <c r="M80" s="2">
        <f t="shared" si="20"/>
        <v>1882435.8</v>
      </c>
      <c r="N80" s="2">
        <f t="shared" si="20"/>
        <v>1882435.8</v>
      </c>
      <c r="O80" s="2">
        <f t="shared" si="20"/>
        <v>1882435.8</v>
      </c>
      <c r="P80" s="2">
        <f t="shared" si="20"/>
        <v>1918227.3900000001</v>
      </c>
      <c r="Q80" s="2">
        <f t="shared" si="20"/>
        <v>1882435.8</v>
      </c>
      <c r="R80" s="2">
        <f t="shared" si="20"/>
        <v>1914435.79</v>
      </c>
      <c r="S80" s="2">
        <f t="shared" si="20"/>
        <v>1882435.8</v>
      </c>
      <c r="T80" s="2">
        <f t="shared" si="20"/>
        <v>1914497.09</v>
      </c>
      <c r="U80" s="2">
        <f t="shared" si="20"/>
        <v>1882435.8</v>
      </c>
      <c r="V80" s="2">
        <f t="shared" si="20"/>
        <v>1917459.72</v>
      </c>
      <c r="W80" s="2">
        <f t="shared" si="20"/>
        <v>1882435.8</v>
      </c>
      <c r="X80" s="2">
        <f t="shared" si="20"/>
        <v>1904985.28</v>
      </c>
      <c r="Y80" s="2">
        <f t="shared" si="20"/>
        <v>1882435.8</v>
      </c>
      <c r="Z80" s="2">
        <f t="shared" si="20"/>
        <v>30983920.480000004</v>
      </c>
      <c r="AA80" s="2">
        <f t="shared" si="20"/>
        <v>30913688.039999999</v>
      </c>
      <c r="AB80" s="2">
        <f t="shared" si="20"/>
        <v>26765608.850000001</v>
      </c>
      <c r="AC80" s="2">
        <f t="shared" si="20"/>
        <v>26168921.469999999</v>
      </c>
      <c r="AD80" s="27">
        <f t="shared" si="20"/>
        <v>23144906.199999999</v>
      </c>
      <c r="AE80" s="27">
        <f t="shared" si="20"/>
        <v>22996441.809999999</v>
      </c>
      <c r="AF80" s="3"/>
      <c r="AG80" s="3"/>
    </row>
    <row r="81" spans="2:37" s="4" customFormat="1" ht="29.25" customHeight="1">
      <c r="B81" s="34" t="s">
        <v>21</v>
      </c>
      <c r="C81" s="33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20064462</v>
      </c>
      <c r="AE81" s="6"/>
      <c r="AF81" s="3">
        <f>AD81/AB81-1</f>
        <v>-0.65444505453266744</v>
      </c>
      <c r="AG81" s="3"/>
      <c r="AK81" s="9"/>
    </row>
    <row r="82" spans="2:37" s="4" customFormat="1" ht="29.25" customHeight="1">
      <c r="B82" s="34" t="s">
        <v>22</v>
      </c>
      <c r="C82" s="33"/>
      <c r="D82" s="6">
        <f t="shared" ref="D82:AE82" si="23">D75+D81</f>
        <v>114288501.81999999</v>
      </c>
      <c r="E82" s="6">
        <f t="shared" si="23"/>
        <v>68008770.719999999</v>
      </c>
      <c r="F82" s="6">
        <f t="shared" si="23"/>
        <v>116511079.75999999</v>
      </c>
      <c r="G82" s="6">
        <f t="shared" si="23"/>
        <v>66510808.209999993</v>
      </c>
      <c r="H82" s="6">
        <f t="shared" si="23"/>
        <v>124157416.09000002</v>
      </c>
      <c r="I82" s="6">
        <f t="shared" si="23"/>
        <v>66963948.660000004</v>
      </c>
      <c r="J82" s="6">
        <f t="shared" si="23"/>
        <v>123086498.88000001</v>
      </c>
      <c r="K82" s="6">
        <f t="shared" si="23"/>
        <v>69371696.100000009</v>
      </c>
      <c r="L82" s="6">
        <f t="shared" si="23"/>
        <v>124338367.95999999</v>
      </c>
      <c r="M82" s="6">
        <f t="shared" si="23"/>
        <v>72494645.030000001</v>
      </c>
      <c r="N82" s="6">
        <f t="shared" si="23"/>
        <v>125996638.34</v>
      </c>
      <c r="O82" s="6">
        <f t="shared" si="23"/>
        <v>74699098.340000004</v>
      </c>
      <c r="P82" s="6">
        <f t="shared" si="23"/>
        <v>123599288.27</v>
      </c>
      <c r="Q82" s="6">
        <f t="shared" si="23"/>
        <v>82357876.220000014</v>
      </c>
      <c r="R82" s="6">
        <f t="shared" si="23"/>
        <v>128095881.20999998</v>
      </c>
      <c r="S82" s="6">
        <f t="shared" si="23"/>
        <v>74441297.569999993</v>
      </c>
      <c r="T82" s="6">
        <f t="shared" si="23"/>
        <v>136401625.49000001</v>
      </c>
      <c r="U82" s="6">
        <f t="shared" si="23"/>
        <v>74719949.890000001</v>
      </c>
      <c r="V82" s="6">
        <f t="shared" si="23"/>
        <v>136999081.71999997</v>
      </c>
      <c r="W82" s="6">
        <f t="shared" si="23"/>
        <v>74918061.669999987</v>
      </c>
      <c r="X82" s="6">
        <f t="shared" si="23"/>
        <v>143078032.53</v>
      </c>
      <c r="Y82" s="6">
        <f t="shared" si="23"/>
        <v>71550048.36999999</v>
      </c>
      <c r="Z82" s="6">
        <f t="shared" si="23"/>
        <v>179105676.16999999</v>
      </c>
      <c r="AA82" s="6">
        <f t="shared" si="23"/>
        <v>116277638.82999998</v>
      </c>
      <c r="AB82" s="6">
        <f t="shared" si="23"/>
        <v>149742872.28</v>
      </c>
      <c r="AC82" s="6">
        <f t="shared" si="23"/>
        <v>71432870.559999987</v>
      </c>
      <c r="AD82" s="6">
        <f t="shared" si="23"/>
        <v>109470095.55</v>
      </c>
      <c r="AE82" s="6">
        <f t="shared" si="23"/>
        <v>62355657.629999995</v>
      </c>
      <c r="AF82" s="3">
        <f>AD82/AB82-1</f>
        <v>-0.2689462016909564</v>
      </c>
      <c r="AG82" s="3">
        <f>AE82/AC82-1</f>
        <v>-0.12707333275058008</v>
      </c>
    </row>
    <row r="83" spans="2:37" ht="29.25" customHeight="1">
      <c r="B83" s="32" t="s">
        <v>23</v>
      </c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30"/>
      <c r="AE83" s="30"/>
      <c r="AF83" s="8"/>
      <c r="AG83" s="8"/>
    </row>
    <row r="84" spans="2:37" ht="43.8" customHeight="1">
      <c r="B84" s="32" t="s">
        <v>28</v>
      </c>
      <c r="C84" s="33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30"/>
      <c r="AE84" s="30"/>
      <c r="AF84" s="8"/>
      <c r="AG84" s="8"/>
    </row>
    <row r="85" spans="2:37" ht="58.8" customHeight="1">
      <c r="B85" s="32" t="s">
        <v>27</v>
      </c>
      <c r="C85" s="33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30"/>
      <c r="AE85" s="30"/>
      <c r="AF85" s="8"/>
      <c r="AG85" s="8"/>
    </row>
    <row r="86" spans="2:37" ht="45.75" customHeight="1">
      <c r="B86" s="32" t="s">
        <v>41</v>
      </c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0">
        <f>AD28</f>
        <v>23144906.199999999</v>
      </c>
      <c r="AE86" s="30">
        <f>AE28</f>
        <v>22996441.809999999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T5:U6"/>
    <mergeCell ref="V5:W6"/>
    <mergeCell ref="X5:Y6"/>
    <mergeCell ref="Z5:AA6"/>
    <mergeCell ref="AB5:AC6"/>
    <mergeCell ref="AD5:AE6"/>
    <mergeCell ref="AG8:AG9"/>
    <mergeCell ref="B10:C10"/>
    <mergeCell ref="B11:C1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8:C9"/>
    <mergeCell ref="D8:D9"/>
    <mergeCell ref="E8:E9"/>
    <mergeCell ref="B12:C12"/>
    <mergeCell ref="B13:C13"/>
    <mergeCell ref="B14:C14"/>
    <mergeCell ref="B15:C16"/>
    <mergeCell ref="D15:D16"/>
    <mergeCell ref="E15:E16"/>
    <mergeCell ref="AD8:AD9"/>
    <mergeCell ref="AE8:AE9"/>
    <mergeCell ref="AF8:AF9"/>
    <mergeCell ref="F8:F9"/>
    <mergeCell ref="G8:G9"/>
    <mergeCell ref="H8:H9"/>
    <mergeCell ref="I8:I9"/>
    <mergeCell ref="J8:J9"/>
    <mergeCell ref="K8:K9"/>
    <mergeCell ref="AG15:AG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9:C19"/>
    <mergeCell ref="B20:C20"/>
    <mergeCell ref="B21:C21"/>
    <mergeCell ref="B22:C23"/>
    <mergeCell ref="D22:D23"/>
    <mergeCell ref="E22:E23"/>
    <mergeCell ref="AD15:AD16"/>
    <mergeCell ref="AE15:AE16"/>
    <mergeCell ref="AF15:AF16"/>
    <mergeCell ref="I15:I16"/>
    <mergeCell ref="J15:J16"/>
    <mergeCell ref="K15:K16"/>
    <mergeCell ref="AG22:AG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26:C26"/>
    <mergeCell ref="B27:C27"/>
    <mergeCell ref="B28:C28"/>
    <mergeCell ref="B29:C30"/>
    <mergeCell ref="D29:D30"/>
    <mergeCell ref="E29:E30"/>
    <mergeCell ref="AD22:AD23"/>
    <mergeCell ref="AE22:AE23"/>
    <mergeCell ref="AF22:AF23"/>
    <mergeCell ref="I22:I23"/>
    <mergeCell ref="J22:J23"/>
    <mergeCell ref="K22:K23"/>
    <mergeCell ref="AG29:AG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33:C33"/>
    <mergeCell ref="B34:C34"/>
    <mergeCell ref="B35:C35"/>
    <mergeCell ref="B36:C37"/>
    <mergeCell ref="D36:D37"/>
    <mergeCell ref="E36:E37"/>
    <mergeCell ref="AD29:AD30"/>
    <mergeCell ref="AE29:AE30"/>
    <mergeCell ref="AF29:AF30"/>
    <mergeCell ref="I29:I30"/>
    <mergeCell ref="J29:J30"/>
    <mergeCell ref="K29:K30"/>
    <mergeCell ref="AG36:AG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40:C40"/>
    <mergeCell ref="B41:C41"/>
    <mergeCell ref="B42:C42"/>
    <mergeCell ref="B43:C44"/>
    <mergeCell ref="D43:D44"/>
    <mergeCell ref="E43:E44"/>
    <mergeCell ref="AD36:AD37"/>
    <mergeCell ref="AE36:AE37"/>
    <mergeCell ref="AF36:AF37"/>
    <mergeCell ref="I36:I37"/>
    <mergeCell ref="J36:J37"/>
    <mergeCell ref="K36:K37"/>
    <mergeCell ref="AG43:AG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7:C47"/>
    <mergeCell ref="B48:C48"/>
    <mergeCell ref="B49:C49"/>
    <mergeCell ref="B50:C51"/>
    <mergeCell ref="D50:D51"/>
    <mergeCell ref="E50:E51"/>
    <mergeCell ref="AD43:AD44"/>
    <mergeCell ref="AE43:AE44"/>
    <mergeCell ref="AF43:AF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B56:C56"/>
    <mergeCell ref="B57:C58"/>
    <mergeCell ref="D57:D58"/>
    <mergeCell ref="E57:E58"/>
    <mergeCell ref="F57:F58"/>
    <mergeCell ref="G57:G58"/>
    <mergeCell ref="AF50:AF51"/>
    <mergeCell ref="AG50:AG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63:C63"/>
    <mergeCell ref="B64:C65"/>
    <mergeCell ref="D64:D65"/>
    <mergeCell ref="E64:E65"/>
    <mergeCell ref="F64:F65"/>
    <mergeCell ref="G64:G65"/>
    <mergeCell ref="AF57:AF58"/>
    <mergeCell ref="AG57:AG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70:C70"/>
    <mergeCell ref="AF71:AF72"/>
    <mergeCell ref="AG71:AG72"/>
    <mergeCell ref="B72:C72"/>
    <mergeCell ref="B73:C73"/>
    <mergeCell ref="B75:C75"/>
    <mergeCell ref="AF64:AF65"/>
    <mergeCell ref="AG64:AG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paperSize="9" scale="70" fitToHeight="1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Лист3</vt:lpstr>
      <vt:lpstr>Лист4</vt:lpstr>
      <vt:lpstr>Лист5</vt:lpstr>
      <vt:lpstr>Лист6</vt:lpstr>
      <vt:lpstr>Лист7</vt:lpstr>
      <vt:lpstr>Лист8</vt:lpstr>
      <vt:lpstr>январь</vt:lpstr>
      <vt:lpstr>март</vt:lpstr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Шилова</cp:lastModifiedBy>
  <cp:lastPrinted>2015-07-23T08:00:09Z</cp:lastPrinted>
  <dcterms:created xsi:type="dcterms:W3CDTF">2012-01-13T10:18:29Z</dcterms:created>
  <dcterms:modified xsi:type="dcterms:W3CDTF">2015-07-23T08:00:15Z</dcterms:modified>
</cp:coreProperties>
</file>